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624"/>
  <workbookPr defaultThemeVersion="124226"/>
  <mc:AlternateContent xmlns:mc="http://schemas.openxmlformats.org/markup-compatibility/2006">
    <mc:Choice Requires="x15">
      <x15ac:absPath xmlns:x15ac="http://schemas.microsoft.com/office/spreadsheetml/2010/11/ac" url="C:\Users\Культура\Desktop\Муниципальная программа КУЛЬТУРА\Программа 21-27 гг\Муниципальная программа от  18.02.2025 г\"/>
    </mc:Choice>
  </mc:AlternateContent>
  <xr:revisionPtr revIDLastSave="0" documentId="13_ncr:1_{32495E05-73EB-4828-9C9A-E8B97B8FE63B}" xr6:coauthVersionLast="45" xr6:coauthVersionMax="45" xr10:uidLastSave="{00000000-0000-0000-0000-000000000000}"/>
  <bookViews>
    <workbookView xWindow="-120" yWindow="-120" windowWidth="29040" windowHeight="15840" tabRatio="694" activeTab="4" xr2:uid="{00000000-000D-0000-FFFF-FFFF00000000}"/>
  </bookViews>
  <sheets>
    <sheet name="приложение 1" sheetId="63" r:id="rId1"/>
    <sheet name="приложение 2" sheetId="51" r:id="rId2"/>
    <sheet name="приложение 3 " sheetId="45" r:id="rId3"/>
    <sheet name="приложение 5" sheetId="56" r:id="rId4"/>
    <sheet name="приложение 4" sheetId="62" r:id="rId5"/>
  </sheets>
  <definedNames>
    <definedName name="_Hlk188310483" localSheetId="0">'приложение 1'!$B$13</definedName>
    <definedName name="_Hlk188310508" localSheetId="0">'приложение 1'!$B$15</definedName>
    <definedName name="_Hlk188310551" localSheetId="0">'приложение 1'!$B$17</definedName>
    <definedName name="_xlnm.Print_Titles" localSheetId="1">'приложение 2'!$6:$8</definedName>
    <definedName name="_xlnm.Print_Titles" localSheetId="2">'приложение 3 '!$6:$7</definedName>
    <definedName name="_xlnm.Print_Titles" localSheetId="4">'приложение 4'!$7:$9</definedName>
    <definedName name="_xlnm.Print_Titles" localSheetId="3">'приложение 5'!$6:$8</definedName>
    <definedName name="_xlnm.Print_Area" localSheetId="1">'приложение 2'!$A$1:$K$58</definedName>
    <definedName name="_xlnm.Print_Area" localSheetId="2">'приложение 3 '!$A$1:$K$71</definedName>
    <definedName name="_xlnm.Print_Area" localSheetId="4">'приложение 4'!$A$1:$I$39</definedName>
    <definedName name="_xlnm.Print_Area" localSheetId="3">'приложение 5'!$A$1:$K$146</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1" i="62" l="1"/>
  <c r="H14" i="45"/>
  <c r="H9" i="45" s="1"/>
  <c r="D22" i="56" l="1"/>
  <c r="D19" i="56"/>
  <c r="I89" i="56"/>
  <c r="D85" i="56"/>
  <c r="D84" i="56"/>
  <c r="D83" i="56"/>
  <c r="D82" i="56"/>
  <c r="D75" i="56"/>
  <c r="D96" i="56" l="1"/>
  <c r="I96" i="56"/>
  <c r="D99" i="56"/>
  <c r="D98" i="56"/>
  <c r="K21" i="56"/>
  <c r="J21" i="56"/>
  <c r="I21" i="56"/>
  <c r="I20" i="56"/>
  <c r="I19" i="56"/>
  <c r="D11" i="56"/>
  <c r="D97" i="56"/>
  <c r="D146" i="56"/>
  <c r="D145" i="56"/>
  <c r="D144" i="56"/>
  <c r="D143" i="56"/>
  <c r="D142" i="56"/>
  <c r="D141" i="56"/>
  <c r="D139" i="56"/>
  <c r="D138" i="56"/>
  <c r="D137" i="56"/>
  <c r="D136" i="56"/>
  <c r="D135" i="56"/>
  <c r="D134" i="56"/>
  <c r="D124" i="56"/>
  <c r="D123" i="56"/>
  <c r="D122" i="56"/>
  <c r="D107" i="56" s="1"/>
  <c r="D121" i="56"/>
  <c r="D120" i="56"/>
  <c r="D119" i="56"/>
  <c r="D117" i="56"/>
  <c r="D111" i="56" s="1"/>
  <c r="D116" i="56"/>
  <c r="D115" i="56"/>
  <c r="D114" i="56"/>
  <c r="D113" i="56"/>
  <c r="D112" i="56"/>
  <c r="D102" i="56"/>
  <c r="D100" i="56"/>
  <c r="D88" i="56"/>
  <c r="D87" i="56"/>
  <c r="D86" i="56"/>
  <c r="D92" i="56"/>
  <c r="D89" i="56"/>
  <c r="D108" i="56"/>
  <c r="D106" i="56"/>
  <c r="D105" i="56"/>
  <c r="D101" i="56"/>
  <c r="D95" i="56"/>
  <c r="D94" i="56"/>
  <c r="D93" i="56"/>
  <c r="D91" i="56"/>
  <c r="D90" i="56"/>
  <c r="D81" i="56"/>
  <c r="D80" i="56"/>
  <c r="D79" i="56"/>
  <c r="D78" i="56"/>
  <c r="D77" i="56"/>
  <c r="D76" i="56"/>
  <c r="D74" i="56"/>
  <c r="D73" i="56"/>
  <c r="D72" i="56"/>
  <c r="D71" i="56"/>
  <c r="D70" i="56"/>
  <c r="D69" i="56"/>
  <c r="D68" i="56"/>
  <c r="D67" i="56"/>
  <c r="D66" i="56"/>
  <c r="D65" i="56"/>
  <c r="D64" i="56"/>
  <c r="D63" i="56"/>
  <c r="D62" i="56"/>
  <c r="D60" i="56"/>
  <c r="D59" i="56"/>
  <c r="D58" i="56"/>
  <c r="D57" i="56"/>
  <c r="D56" i="56"/>
  <c r="D55" i="56"/>
  <c r="D53" i="56"/>
  <c r="D52" i="56"/>
  <c r="D51" i="56"/>
  <c r="D50" i="56"/>
  <c r="D21" i="56" s="1"/>
  <c r="D49" i="56"/>
  <c r="D20" i="56" s="1"/>
  <c r="D48" i="56"/>
  <c r="D46" i="56"/>
  <c r="D45" i="56"/>
  <c r="D44" i="56"/>
  <c r="D43" i="56"/>
  <c r="D42" i="56"/>
  <c r="D41" i="56"/>
  <c r="D39" i="56"/>
  <c r="D38" i="56"/>
  <c r="D37" i="56"/>
  <c r="D36" i="56"/>
  <c r="D35" i="56"/>
  <c r="D34" i="56"/>
  <c r="D32" i="56"/>
  <c r="D31" i="56"/>
  <c r="D30" i="56"/>
  <c r="D29" i="56"/>
  <c r="D28" i="56"/>
  <c r="D27" i="56"/>
  <c r="D18" i="56" l="1"/>
  <c r="D140" i="56"/>
  <c r="D133" i="56"/>
  <c r="D118" i="56"/>
  <c r="D104" i="56"/>
  <c r="D61" i="56"/>
  <c r="D54" i="56"/>
  <c r="D47" i="56"/>
  <c r="D40" i="56"/>
  <c r="D33" i="56"/>
  <c r="D26" i="56"/>
  <c r="K89" i="56" l="1"/>
  <c r="J89" i="56"/>
  <c r="H89" i="56"/>
  <c r="G89" i="56"/>
  <c r="F89" i="56"/>
  <c r="E89" i="56"/>
  <c r="H59" i="45" l="1"/>
  <c r="H48" i="45"/>
  <c r="M84" i="56"/>
  <c r="K68" i="56"/>
  <c r="K96" i="56"/>
  <c r="K82" i="56"/>
  <c r="J82" i="56"/>
  <c r="K75" i="56"/>
  <c r="K61" i="56"/>
  <c r="K54" i="56"/>
  <c r="K47" i="56"/>
  <c r="J47" i="56"/>
  <c r="K40" i="56"/>
  <c r="J38" i="56"/>
  <c r="K33" i="56"/>
  <c r="K26" i="56"/>
  <c r="K24" i="56"/>
  <c r="K23" i="56"/>
  <c r="K15" i="56" s="1"/>
  <c r="K22" i="56"/>
  <c r="K14" i="56" s="1"/>
  <c r="K20" i="56"/>
  <c r="K19" i="56"/>
  <c r="K11" i="56" s="1"/>
  <c r="K104" i="56"/>
  <c r="K105" i="56"/>
  <c r="K106" i="56"/>
  <c r="K107" i="56"/>
  <c r="K108" i="56"/>
  <c r="K109" i="56"/>
  <c r="K111" i="56"/>
  <c r="J118" i="56"/>
  <c r="G118" i="56"/>
  <c r="K131" i="56"/>
  <c r="K130" i="56"/>
  <c r="K129" i="56"/>
  <c r="K128" i="56"/>
  <c r="K127" i="56"/>
  <c r="K126" i="56"/>
  <c r="K140" i="56"/>
  <c r="K133" i="56"/>
  <c r="H35" i="56"/>
  <c r="H114" i="56"/>
  <c r="K103" i="56" l="1"/>
  <c r="K12" i="56"/>
  <c r="K13" i="56"/>
  <c r="K16" i="56"/>
  <c r="D128" i="56"/>
  <c r="K18" i="56"/>
  <c r="K125" i="56"/>
  <c r="J144" i="56"/>
  <c r="K10" i="56" l="1"/>
  <c r="G59" i="45" l="1"/>
  <c r="G48" i="45"/>
  <c r="G96" i="56" l="1"/>
  <c r="G106" i="56"/>
  <c r="I26" i="62" l="1"/>
  <c r="I23" i="62"/>
  <c r="K118" i="56" l="1"/>
  <c r="J96" i="56"/>
  <c r="H96" i="56"/>
  <c r="F96" i="56"/>
  <c r="E96" i="56"/>
  <c r="H21" i="56"/>
  <c r="G21" i="56"/>
  <c r="F21" i="56"/>
  <c r="G14" i="45"/>
  <c r="G9" i="45" s="1"/>
  <c r="I14" i="45"/>
  <c r="J14" i="45"/>
  <c r="F14" i="45"/>
  <c r="F59" i="45" l="1"/>
  <c r="F48" i="45"/>
  <c r="F9" i="45" s="1"/>
  <c r="F82" i="56" l="1"/>
  <c r="F68" i="56"/>
  <c r="I82" i="56" l="1"/>
  <c r="H82" i="56"/>
  <c r="G82" i="56"/>
  <c r="E82" i="56"/>
  <c r="E128" i="56" l="1"/>
  <c r="I75" i="56" l="1"/>
  <c r="J75" i="56"/>
  <c r="E21" i="56"/>
  <c r="D13" i="56" s="1"/>
  <c r="G75" i="56"/>
  <c r="F75" i="56"/>
  <c r="H75" i="56"/>
  <c r="E75" i="56"/>
  <c r="G68" i="56"/>
  <c r="H68" i="56"/>
  <c r="I68" i="56"/>
  <c r="J68" i="56"/>
  <c r="J115" i="56"/>
  <c r="I115" i="56" s="1"/>
  <c r="H115" i="56" s="1"/>
  <c r="J116" i="56"/>
  <c r="I116" i="56" s="1"/>
  <c r="H116" i="56" s="1"/>
  <c r="G116" i="56" s="1"/>
  <c r="F116" i="56" s="1"/>
  <c r="E116" i="56" s="1"/>
  <c r="J117" i="56"/>
  <c r="J112" i="56"/>
  <c r="J113" i="56"/>
  <c r="I113" i="56" s="1"/>
  <c r="I144" i="56"/>
  <c r="H144" i="56" s="1"/>
  <c r="G144" i="56" s="1"/>
  <c r="F144" i="56" s="1"/>
  <c r="E144" i="56" s="1"/>
  <c r="J145" i="56"/>
  <c r="I145" i="56" s="1"/>
  <c r="H145" i="56" s="1"/>
  <c r="G145" i="56" s="1"/>
  <c r="F145" i="56" s="1"/>
  <c r="E145" i="56" s="1"/>
  <c r="J146" i="56"/>
  <c r="I146" i="56" s="1"/>
  <c r="H146" i="56" s="1"/>
  <c r="G146" i="56" s="1"/>
  <c r="F146" i="56" s="1"/>
  <c r="E146" i="56" s="1"/>
  <c r="J141" i="56"/>
  <c r="J142" i="56"/>
  <c r="J137" i="56"/>
  <c r="J138" i="56"/>
  <c r="I138" i="56" s="1"/>
  <c r="J139" i="56"/>
  <c r="J65" i="56"/>
  <c r="J66" i="56"/>
  <c r="I66" i="56" s="1"/>
  <c r="H66" i="56" s="1"/>
  <c r="G66" i="56" s="1"/>
  <c r="F66" i="56" s="1"/>
  <c r="E66" i="56" s="1"/>
  <c r="J67" i="56"/>
  <c r="I67" i="56" s="1"/>
  <c r="H67" i="56" s="1"/>
  <c r="G67" i="56" s="1"/>
  <c r="F67" i="56" s="1"/>
  <c r="E67" i="56" s="1"/>
  <c r="J58" i="56"/>
  <c r="I58" i="56" s="1"/>
  <c r="H58" i="56" s="1"/>
  <c r="G58" i="56" s="1"/>
  <c r="J59" i="56"/>
  <c r="I59" i="56" s="1"/>
  <c r="J60" i="56"/>
  <c r="I60" i="56" s="1"/>
  <c r="H60" i="56" s="1"/>
  <c r="G60" i="56" s="1"/>
  <c r="F60" i="56" s="1"/>
  <c r="E60" i="56" s="1"/>
  <c r="J44" i="56"/>
  <c r="I44" i="56" s="1"/>
  <c r="H44" i="56" s="1"/>
  <c r="J45" i="56"/>
  <c r="I45" i="56" s="1"/>
  <c r="H45" i="56" s="1"/>
  <c r="G45" i="56" s="1"/>
  <c r="F45" i="56" s="1"/>
  <c r="E45" i="56" s="1"/>
  <c r="J46" i="56"/>
  <c r="I46" i="56" s="1"/>
  <c r="H46" i="56" s="1"/>
  <c r="G46" i="56" s="1"/>
  <c r="F46" i="56" s="1"/>
  <c r="E46" i="56" s="1"/>
  <c r="J41" i="56"/>
  <c r="I41" i="56" s="1"/>
  <c r="H41" i="56" s="1"/>
  <c r="G41" i="56" s="1"/>
  <c r="J42" i="56"/>
  <c r="I42" i="56" s="1"/>
  <c r="J37" i="56"/>
  <c r="I37" i="56" s="1"/>
  <c r="H37" i="56" s="1"/>
  <c r="G37" i="56" s="1"/>
  <c r="F37" i="56" s="1"/>
  <c r="J39" i="56"/>
  <c r="I39" i="56" s="1"/>
  <c r="H39" i="56" s="1"/>
  <c r="G39" i="56" s="1"/>
  <c r="F39" i="56" s="1"/>
  <c r="E39" i="56" s="1"/>
  <c r="J30" i="56"/>
  <c r="J31" i="56"/>
  <c r="J32" i="56"/>
  <c r="J27" i="56"/>
  <c r="E106" i="56"/>
  <c r="F106" i="56"/>
  <c r="H106" i="56"/>
  <c r="I106" i="56"/>
  <c r="J106" i="56"/>
  <c r="J104" i="56"/>
  <c r="F128" i="56"/>
  <c r="G128" i="56"/>
  <c r="H128" i="56"/>
  <c r="I128" i="56"/>
  <c r="J128" i="56"/>
  <c r="I141" i="56" l="1"/>
  <c r="H141" i="56" s="1"/>
  <c r="G141" i="56" s="1"/>
  <c r="F141" i="56" s="1"/>
  <c r="E141" i="56" s="1"/>
  <c r="J126" i="56"/>
  <c r="J111" i="56"/>
  <c r="I117" i="56"/>
  <c r="J109" i="56"/>
  <c r="I65" i="56"/>
  <c r="H65" i="56" s="1"/>
  <c r="G65" i="56" s="1"/>
  <c r="F65" i="56" s="1"/>
  <c r="E65" i="56" s="1"/>
  <c r="J61" i="56"/>
  <c r="J26" i="56"/>
  <c r="J19" i="56"/>
  <c r="J11" i="56" s="1"/>
  <c r="I112" i="56"/>
  <c r="I111" i="56" s="1"/>
  <c r="G44" i="56"/>
  <c r="F44" i="56" s="1"/>
  <c r="F41" i="56"/>
  <c r="I32" i="56"/>
  <c r="J24" i="56"/>
  <c r="I31" i="56"/>
  <c r="J23" i="56"/>
  <c r="J107" i="56"/>
  <c r="I30" i="56"/>
  <c r="J22" i="56"/>
  <c r="I27" i="56"/>
  <c r="J20" i="56"/>
  <c r="G13" i="56"/>
  <c r="F58" i="56"/>
  <c r="E58" i="56" s="1"/>
  <c r="J105" i="56"/>
  <c r="J13" i="56"/>
  <c r="F13" i="56"/>
  <c r="E37" i="56"/>
  <c r="I13" i="56"/>
  <c r="H13" i="56"/>
  <c r="J131" i="56"/>
  <c r="J54" i="56"/>
  <c r="J140" i="56"/>
  <c r="J129" i="56"/>
  <c r="H126" i="56"/>
  <c r="I126" i="56"/>
  <c r="I109" i="56"/>
  <c r="H117" i="56"/>
  <c r="G115" i="56"/>
  <c r="F115" i="56" s="1"/>
  <c r="E115" i="56" s="1"/>
  <c r="H107" i="56"/>
  <c r="I137" i="56"/>
  <c r="H137" i="56" s="1"/>
  <c r="G137" i="56" s="1"/>
  <c r="J33" i="56"/>
  <c r="I142" i="56"/>
  <c r="J108" i="56"/>
  <c r="I38" i="56"/>
  <c r="H38" i="56" s="1"/>
  <c r="G38" i="56" s="1"/>
  <c r="F38" i="56" s="1"/>
  <c r="E38" i="56" s="1"/>
  <c r="I107" i="56"/>
  <c r="J127" i="56"/>
  <c r="H105" i="56"/>
  <c r="I139" i="56"/>
  <c r="H139" i="56" s="1"/>
  <c r="G139" i="56" s="1"/>
  <c r="F139" i="56" s="1"/>
  <c r="H138" i="56"/>
  <c r="I130" i="56"/>
  <c r="J130" i="56"/>
  <c r="J133" i="56"/>
  <c r="I108" i="56"/>
  <c r="H59" i="56"/>
  <c r="G59" i="56" s="1"/>
  <c r="F59" i="56" s="1"/>
  <c r="E59" i="56" s="1"/>
  <c r="I54" i="56"/>
  <c r="F20" i="56"/>
  <c r="J40" i="56"/>
  <c r="E41" i="56"/>
  <c r="H40" i="56"/>
  <c r="I40" i="56"/>
  <c r="E13" i="56"/>
  <c r="O8" i="56" l="1"/>
  <c r="F61" i="56"/>
  <c r="H112" i="56"/>
  <c r="H111" i="56" s="1"/>
  <c r="I104" i="56"/>
  <c r="H61" i="56"/>
  <c r="H140" i="56"/>
  <c r="F137" i="56"/>
  <c r="F129" i="56" s="1"/>
  <c r="J18" i="56"/>
  <c r="J12" i="56"/>
  <c r="E44" i="56"/>
  <c r="F40" i="56"/>
  <c r="H27" i="56"/>
  <c r="H30" i="56"/>
  <c r="I22" i="56"/>
  <c r="H31" i="56"/>
  <c r="I23" i="56"/>
  <c r="I15" i="56" s="1"/>
  <c r="H32" i="56"/>
  <c r="I24" i="56"/>
  <c r="I26" i="56"/>
  <c r="H20" i="56"/>
  <c r="G54" i="56"/>
  <c r="F33" i="56"/>
  <c r="F54" i="56"/>
  <c r="J14" i="56"/>
  <c r="J16" i="56"/>
  <c r="H47" i="56"/>
  <c r="H129" i="56"/>
  <c r="G126" i="56"/>
  <c r="H118" i="56"/>
  <c r="G129" i="56"/>
  <c r="I140" i="56"/>
  <c r="G107" i="56"/>
  <c r="I33" i="56"/>
  <c r="G105" i="56"/>
  <c r="I127" i="56"/>
  <c r="J103" i="56"/>
  <c r="J15" i="56"/>
  <c r="H131" i="56"/>
  <c r="I129" i="56"/>
  <c r="I131" i="56"/>
  <c r="G117" i="56"/>
  <c r="H109" i="56"/>
  <c r="G131" i="56"/>
  <c r="I133" i="56"/>
  <c r="I47" i="56"/>
  <c r="I105" i="56"/>
  <c r="H104" i="56"/>
  <c r="G112" i="56"/>
  <c r="I118" i="56"/>
  <c r="F131" i="56"/>
  <c r="E139" i="56"/>
  <c r="H130" i="56"/>
  <c r="G138" i="56"/>
  <c r="G133" i="56" s="1"/>
  <c r="J125" i="56"/>
  <c r="H127" i="56"/>
  <c r="H133" i="56"/>
  <c r="F107" i="56"/>
  <c r="H108" i="56"/>
  <c r="G61" i="56"/>
  <c r="H54" i="56"/>
  <c r="E54" i="56"/>
  <c r="H33" i="56"/>
  <c r="E137" i="56" l="1"/>
  <c r="I103" i="56"/>
  <c r="E40" i="56"/>
  <c r="G104" i="56"/>
  <c r="G111" i="56"/>
  <c r="G40" i="56"/>
  <c r="G140" i="56"/>
  <c r="I14" i="56"/>
  <c r="E20" i="56"/>
  <c r="H23" i="56"/>
  <c r="H15" i="56" s="1"/>
  <c r="G31" i="56"/>
  <c r="H22" i="56"/>
  <c r="H14" i="56" s="1"/>
  <c r="G30" i="56"/>
  <c r="H24" i="56"/>
  <c r="H16" i="56" s="1"/>
  <c r="G32" i="56"/>
  <c r="I18" i="56"/>
  <c r="I16" i="56"/>
  <c r="I11" i="56"/>
  <c r="G20" i="56"/>
  <c r="G27" i="56"/>
  <c r="H19" i="56"/>
  <c r="H26" i="56"/>
  <c r="F140" i="56"/>
  <c r="J10" i="56"/>
  <c r="H125" i="56"/>
  <c r="I12" i="56"/>
  <c r="F117" i="56"/>
  <c r="G109" i="56"/>
  <c r="F112" i="56"/>
  <c r="F111" i="56" s="1"/>
  <c r="I125" i="56"/>
  <c r="H103" i="56"/>
  <c r="D129" i="56"/>
  <c r="E129" i="56"/>
  <c r="F138" i="56"/>
  <c r="F133" i="56" s="1"/>
  <c r="G130" i="56"/>
  <c r="D131" i="56"/>
  <c r="E131" i="56"/>
  <c r="G127" i="56"/>
  <c r="E107" i="56"/>
  <c r="G108" i="56"/>
  <c r="H12" i="56"/>
  <c r="G33" i="56"/>
  <c r="G26" i="56" l="1"/>
  <c r="H18" i="56"/>
  <c r="G22" i="56"/>
  <c r="G14" i="56" s="1"/>
  <c r="F30" i="56"/>
  <c r="G24" i="56"/>
  <c r="G16" i="56" s="1"/>
  <c r="F32" i="56"/>
  <c r="G19" i="56"/>
  <c r="F27" i="56"/>
  <c r="F19" i="56" s="1"/>
  <c r="G23" i="56"/>
  <c r="G15" i="56" s="1"/>
  <c r="F31" i="56"/>
  <c r="I10" i="56"/>
  <c r="G12" i="56"/>
  <c r="F118" i="56"/>
  <c r="F126" i="56"/>
  <c r="F105" i="56"/>
  <c r="E140" i="56"/>
  <c r="E126" i="56"/>
  <c r="G47" i="56"/>
  <c r="H11" i="56"/>
  <c r="H10" i="56" s="1"/>
  <c r="G103" i="56"/>
  <c r="F104" i="56"/>
  <c r="E112" i="56"/>
  <c r="E117" i="56"/>
  <c r="F109" i="56"/>
  <c r="E138" i="56"/>
  <c r="F130" i="56"/>
  <c r="G125" i="56"/>
  <c r="F127" i="56"/>
  <c r="F108" i="56"/>
  <c r="E61" i="56"/>
  <c r="E33" i="56"/>
  <c r="E111" i="56" l="1"/>
  <c r="F23" i="56"/>
  <c r="E31" i="56"/>
  <c r="F24" i="56"/>
  <c r="F16" i="56" s="1"/>
  <c r="E32" i="56"/>
  <c r="G11" i="56"/>
  <c r="G10" i="56" s="1"/>
  <c r="G18" i="56"/>
  <c r="E30" i="56"/>
  <c r="F22" i="56"/>
  <c r="F14" i="56" s="1"/>
  <c r="E27" i="56"/>
  <c r="F26" i="56"/>
  <c r="D126" i="56"/>
  <c r="F12" i="56"/>
  <c r="E105" i="56"/>
  <c r="F11" i="56"/>
  <c r="E118" i="56"/>
  <c r="F47" i="56"/>
  <c r="F103" i="56"/>
  <c r="F125" i="56"/>
  <c r="F15" i="56"/>
  <c r="E104" i="56"/>
  <c r="E109" i="56"/>
  <c r="D130" i="56"/>
  <c r="E130" i="56"/>
  <c r="E127" i="56"/>
  <c r="E133" i="56"/>
  <c r="E108" i="56"/>
  <c r="D127" i="56" l="1"/>
  <c r="D12" i="56" s="1"/>
  <c r="D10" i="56" s="1"/>
  <c r="D109" i="56"/>
  <c r="D103" i="56" s="1"/>
  <c r="F10" i="56"/>
  <c r="D125" i="56"/>
  <c r="D24" i="56"/>
  <c r="E24" i="56"/>
  <c r="E16" i="56" s="1"/>
  <c r="E26" i="56"/>
  <c r="D14" i="56"/>
  <c r="E22" i="56"/>
  <c r="E14" i="56" s="1"/>
  <c r="F18" i="56"/>
  <c r="D23" i="56"/>
  <c r="D15" i="56" s="1"/>
  <c r="E23" i="56"/>
  <c r="E15" i="56" s="1"/>
  <c r="E103" i="56"/>
  <c r="E47" i="56"/>
  <c r="E19" i="56"/>
  <c r="E125" i="56"/>
  <c r="E12" i="56"/>
  <c r="D16" i="56" l="1"/>
  <c r="O9" i="56"/>
  <c r="E11" i="56"/>
  <c r="E10" i="56" s="1"/>
  <c r="E18" i="56"/>
  <c r="O11" i="56" l="1"/>
  <c r="O10" i="56"/>
</calcChain>
</file>

<file path=xl/sharedStrings.xml><?xml version="1.0" encoding="utf-8"?>
<sst xmlns="http://schemas.openxmlformats.org/spreadsheetml/2006/main" count="656" uniqueCount="314">
  <si>
    <t>в том числе:</t>
  </si>
  <si>
    <t>№ п/п</t>
  </si>
  <si>
    <t>1</t>
  </si>
  <si>
    <t>Наименование показателя (индикатора)</t>
  </si>
  <si>
    <t>Ед. измерения</t>
  </si>
  <si>
    <t>Значения показателя (индикатора) по годам реализации государственной программы</t>
  </si>
  <si>
    <t>Статус</t>
  </si>
  <si>
    <t xml:space="preserve">Основное мероприятие 1.1 </t>
  </si>
  <si>
    <t xml:space="preserve">Основное мероприятие 1.2 </t>
  </si>
  <si>
    <t>областной бюджет</t>
  </si>
  <si>
    <t>местный бюджет</t>
  </si>
  <si>
    <t>юридические лица</t>
  </si>
  <si>
    <t>всего, в том числе:</t>
  </si>
  <si>
    <t>Источники ресурсного обеспечения</t>
  </si>
  <si>
    <t xml:space="preserve">федеральный бюджет </t>
  </si>
  <si>
    <t>физические лица</t>
  </si>
  <si>
    <t>ПОДПРОГРАММА 1</t>
  </si>
  <si>
    <t>Показатель (индикатор) 1.1.1, определяющий результативность только основного мероприятия 1.1</t>
  </si>
  <si>
    <t>Показатель (индикатор) 1.1.2, определяющий результативность только основного мероприятия 1.1</t>
  </si>
  <si>
    <t>ПОДПРОГРАММА 2</t>
  </si>
  <si>
    <t>1.2.1</t>
  </si>
  <si>
    <t>Показатель (индикатор) 1.2.1, определяющий результативность только основного мероприятия 1.2</t>
  </si>
  <si>
    <t xml:space="preserve">Наименование муниципальной программы, подпрограммы, основного мероприятия </t>
  </si>
  <si>
    <t>МУНИЦИПАЛЬНАЯ ПРОГРАММА</t>
  </si>
  <si>
    <t>всего</t>
  </si>
  <si>
    <t>в том числе по ГРБС:</t>
  </si>
  <si>
    <t>Приложение 4</t>
  </si>
  <si>
    <t>Расходы местного бюджета по годам реализации муниципальной программы, тыс. руб.</t>
  </si>
  <si>
    <t>Наименование ответственного исполнителя, исполнителя - главного распорядителя средств местного бюджета (далее - ГРБС)</t>
  </si>
  <si>
    <t>Срок</t>
  </si>
  <si>
    <t xml:space="preserve">Ожидаемый непосредственный результат (краткое описание) от реализации подпрограммы, основного мероприятия, мероприятия в очередном финансовом году </t>
  </si>
  <si>
    <t xml:space="preserve">начала реализации
мероприятия в очередном финансовом году </t>
  </si>
  <si>
    <t xml:space="preserve">окончания реализации
мероприятия
в очередном финансовом году  </t>
  </si>
  <si>
    <t>Основное 
мероприятие 1.1</t>
  </si>
  <si>
    <t>Основное 
мероприятие 2.1</t>
  </si>
  <si>
    <t>Наименование  подпрограммы,  основного мероприятия, мероприятия</t>
  </si>
  <si>
    <t>Исполнитель мероприятия (структурное подразделение органа местного самоуправления, иной главный распорядитель средств местного бюджета), Ф.И.О., должность исполнителя)</t>
  </si>
  <si>
    <t xml:space="preserve">КБК 
(местный
бюджет)
</t>
  </si>
  <si>
    <t>Расходы, предусмотренные решением представительного органа местного самоуправления о местном бюджете, на год</t>
  </si>
  <si>
    <t>Основное 
мероприятие 1.2</t>
  </si>
  <si>
    <t>Оценка расходов по годам реализации муниципальной программы, тыс. руб.</t>
  </si>
  <si>
    <t xml:space="preserve"> внебюджетные фонды                        </t>
  </si>
  <si>
    <t>Отдел по культуре администрации Терновского муниципального района</t>
  </si>
  <si>
    <t>Основное мероприятие 1.1  "Сохранение и развитие традиционной народной культуры и любительского самодеятельного творчества. Организация и проведение мероприятий, посвященных значимым событиям российской культуры.</t>
  </si>
  <si>
    <t>1.1.2</t>
  </si>
  <si>
    <t>Повышение уровня удовлетворенности граждан качеством предоставления  муниципальных услуг в сфере  культуры</t>
  </si>
  <si>
    <t>1.1.3</t>
  </si>
  <si>
    <t>Показатель (индикатор) 1.1.3, определяющий результативность только основного мероприятия 1.1</t>
  </si>
  <si>
    <t>1.1.4</t>
  </si>
  <si>
    <t>Показатель (индикатор) 1.1.4, определяющий результативность только основного мероприятия 1.1</t>
  </si>
  <si>
    <t>Увеличение количества посещений культурно - массовых мероприятий</t>
  </si>
  <si>
    <t>Основное мероприятие 1.2  "  Развитие библиотечного дела"</t>
  </si>
  <si>
    <t>1.2.2</t>
  </si>
  <si>
    <t>Показатель (индикатор) 1.2.2, определяющий результативность только основного мероприятия 1.2</t>
  </si>
  <si>
    <t>Число пользователей библиотек</t>
  </si>
  <si>
    <t>Увеличение доли публичных библиотек, подключенных к сети Интернет</t>
  </si>
  <si>
    <t xml:space="preserve"> </t>
  </si>
  <si>
    <t>Увеличение численности участников клубных формирований</t>
  </si>
  <si>
    <t>1.2.3</t>
  </si>
  <si>
    <t>Показатель (индикатор) 1.2.3, определяющий результативность только основного мероприятия 1.2</t>
  </si>
  <si>
    <t>Число посещений библиотек</t>
  </si>
  <si>
    <t>1.2.4</t>
  </si>
  <si>
    <t>Показатель (индикатор) 1.2.4, определяющий результативность только основного мероприятия 1.2</t>
  </si>
  <si>
    <t>Увеличение количества библиографических записей в электронном каталоге библиотек Воронежской области</t>
  </si>
  <si>
    <t>Основное мероприятие 1.3  "Финансовое обеспечение деятельности муниципальных  казенных учреждений культуры"</t>
  </si>
  <si>
    <t>1.3.1</t>
  </si>
  <si>
    <t>Показатель (индикатор) 1.3.1, определяющий результативность только основного мероприятия 1.3</t>
  </si>
  <si>
    <t>1.4.1</t>
  </si>
  <si>
    <t>Показатель (индикатор) 1.4.1, определяющий результативность только основного мероприятия 1.4</t>
  </si>
  <si>
    <t>Основное мероприятие 1.4  "Софинансирование мероприятий Государственной программы Воронежской области "Доступная среда""</t>
  </si>
  <si>
    <t>1.5.1</t>
  </si>
  <si>
    <t>Показатель (индикатор) 1.5.1, определяющий результативность только основного мероприятия 1.5</t>
  </si>
  <si>
    <t>Основное мероприятие 1.6  "Модернизация материально-технической базы учреждений культуры (приобретение оборудования)"</t>
  </si>
  <si>
    <t>Основное мероприятие 1.5  "Содействие сохранению учреждений культуры (капитальный ремонт)"</t>
  </si>
  <si>
    <t>1.6.1</t>
  </si>
  <si>
    <t>Показатель (индикатор) 1.6.1, определяющий результативность только основного мероприятия 1.6</t>
  </si>
  <si>
    <t>Увеличение доли муниципальных учреждений культуры и искусства, находящихся в удовлетворительном состоянии, в общем количестве учреждений культуры и искусства</t>
  </si>
  <si>
    <t>ПОДПРОГРАММА 2   "Сохранение и развитие дополнительного образования в сфере культуры Терновского муниципального района"</t>
  </si>
  <si>
    <t>Процент охвата детей образовательными услугами детской школы искусств</t>
  </si>
  <si>
    <t>2.1.1.</t>
  </si>
  <si>
    <t>Показатель (индикатор) 2.1.1 общий для подпрограммы 2</t>
  </si>
  <si>
    <t>2.1.2.</t>
  </si>
  <si>
    <t>Показатель (индикатор) 2.1.2. общий для подпрограммы 2</t>
  </si>
  <si>
    <t xml:space="preserve"> Увеличение доли детей привлекаемых к участию в творческих мероприятиях, общем числе детей</t>
  </si>
  <si>
    <t>Доведение средней заработной платы работников культуры до 100 % средней заработной платы, установленной в Воронежской области к 2026 году.</t>
  </si>
  <si>
    <t>Основное мероприятие 2.1 "Содействие сохранению дополнительного образования в сфере культуры и финансовое обеспечение деятельности муниципального  казенного учреждения дополнительного образования в сфере культуры"</t>
  </si>
  <si>
    <t>Показатель (индикатор)3.1 общий для подпрограммы 3</t>
  </si>
  <si>
    <t>1.3.2</t>
  </si>
  <si>
    <t>Показатель (индикатор) 1.3.2, определяющий результативность только основного мероприятия 1.3</t>
  </si>
  <si>
    <t xml:space="preserve"> Расходы консолидированного бюджета муниципального района на культуру в расчете на одного жителя.</t>
  </si>
  <si>
    <t>Удельный вес учреждений культуры, оснащенных современным оборудованием</t>
  </si>
  <si>
    <t>"Развитие культурно - досуговых учреждений, библиотечного дела и сохранение истоического наследия Терновского муниципального района"</t>
  </si>
  <si>
    <t>"Сохранение и развитие традиционной народной культуры и любительского самодеятельного творчества. Организация и проведение мероприятий, посвященных значимым событиям российской культуры"</t>
  </si>
  <si>
    <t>Развитие библиотечного дела</t>
  </si>
  <si>
    <t>Основное мероприятие 1.3.</t>
  </si>
  <si>
    <t>"Финансовое обеспечение деятельности муниципальных казенных учреждений культуры"</t>
  </si>
  <si>
    <t>Основное мероприятие 1.4.</t>
  </si>
  <si>
    <t>"Софинасирование мероприятий Государственной программы Воронежской области "Доступная среда"</t>
  </si>
  <si>
    <t xml:space="preserve">Основное мероприятие 1,5. </t>
  </si>
  <si>
    <t>Основное меропритие 1.6.</t>
  </si>
  <si>
    <t>"Модернизация материально-техниченской базы учреждений культуры"</t>
  </si>
  <si>
    <t>"Содействие сохранению учреждений культуры "</t>
  </si>
  <si>
    <t>Сохранение и развитие дополнительного образования в сфере культуры Терновского муниципального района</t>
  </si>
  <si>
    <t>Основное мероприятие 2.1.</t>
  </si>
  <si>
    <t>"Содействие сохранению дополнительного образования в сфере культуры и финансовое обеспечение деятельности мунципального казенного учреждения дополнительного образования в сфере культуры"</t>
  </si>
  <si>
    <t>ПОДПРОГРАММА 3 «Обеспечение реализации муниципальной  программы»</t>
  </si>
  <si>
    <t>2021
(первый год реализации)</t>
  </si>
  <si>
    <t>2022
(второй год реализации)</t>
  </si>
  <si>
    <t xml:space="preserve">2023
(третий год реализации) </t>
  </si>
  <si>
    <t xml:space="preserve">2024
(четвертый  год реализации) </t>
  </si>
  <si>
    <t xml:space="preserve">2025
(пятый  год реализации) </t>
  </si>
  <si>
    <t xml:space="preserve">2026
(шестой  год реализации) </t>
  </si>
  <si>
    <t>ответственный инсполнитель: отдел по культуре администрации Терновского муниципального района</t>
  </si>
  <si>
    <t xml:space="preserve">2024
(четвертый год реализации) </t>
  </si>
  <si>
    <t xml:space="preserve">2025
(пятый год реализации) </t>
  </si>
  <si>
    <t xml:space="preserve">2026
(шестой год реализации) </t>
  </si>
  <si>
    <t>Основное 
мероприятие 1.3</t>
  </si>
  <si>
    <t>Основное 
мероприятие 1.4</t>
  </si>
  <si>
    <t>Основное 
мероприятие 1.5</t>
  </si>
  <si>
    <t>Основное 
мероприятие 1.6</t>
  </si>
  <si>
    <t>Основное 
мероприятие 2.2</t>
  </si>
  <si>
    <t>Федеральный проект "Культурная среда"</t>
  </si>
  <si>
    <t>100</t>
  </si>
  <si>
    <t>Мероприятие 1.2</t>
  </si>
  <si>
    <t>Мероприятие 1.3</t>
  </si>
  <si>
    <t>Мероприятие 1.4</t>
  </si>
  <si>
    <t>Мероприятие 1.5</t>
  </si>
  <si>
    <t>Мероприятие 1.6</t>
  </si>
  <si>
    <t>Финансовое обеспечение деятельности муниципальных казенных учреждений культуры</t>
  </si>
  <si>
    <t>Софинасирование мероприятий Государственной программы Воронежской области Доступная среда"</t>
  </si>
  <si>
    <t>Мероприятие 2.2</t>
  </si>
  <si>
    <t>Содействие сохранению дополнительного образования в сфере культуры и финансовое обеспечение деятельности мунципального казенного учреждения дополнительного образования в сфере культуры</t>
  </si>
  <si>
    <t>Отдел по культуре администрации Терновского муниципального района, МКУК "Терновский межпоселенческий центр организации досуга населения"</t>
  </si>
  <si>
    <t>Отдел по культуре администрации Терновского муниципального района, МКУК "Терновская межпоселенческая библиотека"</t>
  </si>
  <si>
    <t>Отдел по культуре администрации Терновского муниципального района, МКУК "Терновский межпоселенческий центр организации досуга населения", МКУК "Терновская межпоселенческая библиотека"</t>
  </si>
  <si>
    <t>Содействие сохранению учреждений культуры (капитальный ремонт)</t>
  </si>
  <si>
    <t>Модернизация материально-техниченской базы учреждений культуры (приобретение оборудования)</t>
  </si>
  <si>
    <t>Отдел по культуре администрации Терновского муниципального района, МКУДО "Терновская детская школа искусств"</t>
  </si>
  <si>
    <t>%</t>
  </si>
  <si>
    <t>1.1.1</t>
  </si>
  <si>
    <t>7,2</t>
  </si>
  <si>
    <t>7,3</t>
  </si>
  <si>
    <t>7,4</t>
  </si>
  <si>
    <t>Увеличение числа работников прошедших профессиональную переподготовку или повышение квалификации</t>
  </si>
  <si>
    <t>89</t>
  </si>
  <si>
    <t>90</t>
  </si>
  <si>
    <t>91</t>
  </si>
  <si>
    <t>92</t>
  </si>
  <si>
    <t>93</t>
  </si>
  <si>
    <t>тыс.чел.</t>
  </si>
  <si>
    <t>84</t>
  </si>
  <si>
    <t>тыс. руб.</t>
  </si>
  <si>
    <t>16,3</t>
  </si>
  <si>
    <t>8</t>
  </si>
  <si>
    <t>9</t>
  </si>
  <si>
    <t>87</t>
  </si>
  <si>
    <t>95</t>
  </si>
  <si>
    <t>60</t>
  </si>
  <si>
    <t>Адаптация зданий, приоритетных культурно-зрелищных, библиотечных учреждений и прилегающим к ним территорий для беспрепятственного доступа инвалидов и других маломобильных групп населения с учетом их особых потребностей и получения ими услуг</t>
  </si>
  <si>
    <t>"Содействие сохранению учреждений культуры "капитальный ремонт"</t>
  </si>
  <si>
    <t>Приложение  2</t>
  </si>
  <si>
    <t>Приложение 5</t>
  </si>
  <si>
    <t xml:space="preserve">Приложение 1
</t>
  </si>
  <si>
    <t>Ответственный исполнитель муниципальной программы</t>
  </si>
  <si>
    <t>Исполнители муниципальной программы</t>
  </si>
  <si>
    <t>Основные разработчики муниципальной программы</t>
  </si>
  <si>
    <t xml:space="preserve">Подпрограммы муниципальной программы и основные мероприятия </t>
  </si>
  <si>
    <t>Цель муниципальной программы</t>
  </si>
  <si>
    <t>Задачи муниципальной программы</t>
  </si>
  <si>
    <t>Целевые индикаторы и показатели муниципальной программы</t>
  </si>
  <si>
    <t>Этапы и сроки реализации муниципальной программы</t>
  </si>
  <si>
    <t>Объемы и источники финансирования муниципальной программы (в действующих ценах каждого года реализации муниципальной программы) 1</t>
  </si>
  <si>
    <t>Ожидаемые конечные результаты реализации муниципальной программы</t>
  </si>
  <si>
    <t>_____________________________</t>
  </si>
  <si>
    <r>
      <rPr>
        <vertAlign val="superscript"/>
        <sz val="10"/>
        <rFont val="Times New Roman"/>
        <family val="1"/>
        <charset val="204"/>
      </rPr>
      <t>1</t>
    </r>
    <r>
      <rPr>
        <sz val="10"/>
        <rFont val="Times New Roman"/>
        <family val="1"/>
        <charset val="204"/>
      </rPr>
      <t xml:space="preserve"> В разрезе подпрограмм муниципальной программы. Объем финансирования указывается в</t>
    </r>
  </si>
  <si>
    <t>тысячах рублей с точностью до второго знака после запятой</t>
  </si>
  <si>
    <t>Приложение 3</t>
  </si>
  <si>
    <t>Администрация Терновского муниципального района</t>
  </si>
  <si>
    <t xml:space="preserve">1. Сохранение культурного и исторического наследия, обеспечение доступа граждан к культурным ценностям и участию в культурной жизни Терновского муниципального района.
2. Развитие:
- сети учреждений культурно – досуговой сферы;
- дополнительного образования детей;
- библиотечного дела;
- организация районных фестивалей, конкурсов и выставок;
- поддержка коллективов народного творчества и молодых дарований;
- патриотическое воспитание граждан;
- развитие и укрепление материально – технической базы учреждений культуры;
- развитие информационных услуг, предоставляемых населению;
- обеспечение подготовки и повышения квалифицированных кадров для учреждений культуры;
- внедрение инновационных форм работы и модернизация сферы культуры.
</t>
  </si>
  <si>
    <t xml:space="preserve">- увеличение численности участников культурно – досуговых мероприятий;
- увеличение доли публичных библиотек, подключенных к сети Интернет;
- число пользователей библиотек;
- число посещений библиотек;
- увеличение количества библиографических записей в электронном каталоге библиотек Воронежской области;
- повышение уровня удовлетворенности граждан Терновского муниципального района качеством предоставления муниципальных услуг в сфере культуры;
- увеличение доли детей, привлекаемых к участию в творческих мероприятиях, в общем числе детей;
- процент охвата детей образовательными услугами детской школы искусств;
- увеличение числа работников, прошедших профессиональную подготовку или повышение квалификации;
- расходы консолидированного бюджета муниципального района на культуру в расчете на одного жителя;
- доля населения, охваченного мероприятиями в сфере культуры, от общей численности населения района;
- удельный вес учреждений культуры, оснащенных современным оборудованием.
</t>
  </si>
  <si>
    <t>ПОДПРОГРАММА 3</t>
  </si>
  <si>
    <t>Обеспечение реализации  муниципальной программы</t>
  </si>
  <si>
    <t>Основное 
мероприятие 3.1</t>
  </si>
  <si>
    <t>3.1</t>
  </si>
  <si>
    <t>Охват населения муниципальными услугами в сфере культуры</t>
  </si>
  <si>
    <t>94</t>
  </si>
  <si>
    <t>2,1</t>
  </si>
  <si>
    <t>2,2</t>
  </si>
  <si>
    <t>2,4</t>
  </si>
  <si>
    <t>2,5</t>
  </si>
  <si>
    <t>9730</t>
  </si>
  <si>
    <t>чел</t>
  </si>
  <si>
    <t>97130</t>
  </si>
  <si>
    <t>109320</t>
  </si>
  <si>
    <t>112560</t>
  </si>
  <si>
    <t>13,5</t>
  </si>
  <si>
    <t>15,8</t>
  </si>
  <si>
    <t>20,4</t>
  </si>
  <si>
    <t>22,6</t>
  </si>
  <si>
    <t>45</t>
  </si>
  <si>
    <t>50</t>
  </si>
  <si>
    <t>65</t>
  </si>
  <si>
    <t>70</t>
  </si>
  <si>
    <t>40</t>
  </si>
  <si>
    <t>8,3</t>
  </si>
  <si>
    <t>9,5</t>
  </si>
  <si>
    <t>3.2</t>
  </si>
  <si>
    <t>Обеспечение реализации муниципальной программы</t>
  </si>
  <si>
    <t>Основное мероприятие 3.1.</t>
  </si>
  <si>
    <t>"Финансовое обеспечение деятельности органов самоуправления Терновского муниципального района</t>
  </si>
  <si>
    <t>Основное мероприятие 3.2.</t>
  </si>
  <si>
    <t>"Финансовое обеспечение  выполнения других расходных  обязательств</t>
  </si>
  <si>
    <t>Основное 
мероприятие 3.2</t>
  </si>
  <si>
    <t>Финансовое обеспечение выполнения других расходных обязательств</t>
  </si>
  <si>
    <t>Мероприятие 3.2</t>
  </si>
  <si>
    <t xml:space="preserve">Отдел по культуре администрации Терновского муниципального района </t>
  </si>
  <si>
    <t>Сохранение и развитие традиционной народной культуры и любительского самодеятельного творчества. Организация и проведение мероприятий, посвященных значимым событиям российской культуры</t>
  </si>
  <si>
    <t>9860</t>
  </si>
  <si>
    <t>Исполнение расходных обязательств районного бюджета</t>
  </si>
  <si>
    <t>Соблюдение установленных законодательством требований о составе отчетности об исполнении районного бюджета</t>
  </si>
  <si>
    <t>Показатель (индикатор)3.2 общий для подпрограммы 3</t>
  </si>
  <si>
    <t>Основное мероприятие 3.1</t>
  </si>
  <si>
    <t>Основное мероприятие 3.2</t>
  </si>
  <si>
    <r>
      <t xml:space="preserve">юридические лица </t>
    </r>
    <r>
      <rPr>
        <b/>
        <vertAlign val="superscript"/>
        <sz val="10"/>
        <rFont val="Times New Roman"/>
        <family val="1"/>
        <charset val="204"/>
      </rPr>
      <t>1</t>
    </r>
  </si>
  <si>
    <t>Всего</t>
  </si>
  <si>
    <t>в том числе по годам реализации</t>
  </si>
  <si>
    <t>96</t>
  </si>
  <si>
    <t>98</t>
  </si>
  <si>
    <t>Отдел по культуре администрации Терновского муниципального района;МКУК "Терновский межпоселенческий центр организации досуга населения"; МКУК "Терновская межпоселенческая библиотека"</t>
  </si>
  <si>
    <t>2749</t>
  </si>
  <si>
    <t>Финансовое обеспечение деятельности органов исполнительной власти Терновского муниципального района</t>
  </si>
  <si>
    <t>Повышение уровня удовлетворенности граждан качеством предоставления  муниципальных услуг в сфере  культуры.</t>
  </si>
  <si>
    <t>Увеличение доли публичных библиотек, подключенных к сети Интернет. Увеличение числа польбователей библиотек.</t>
  </si>
  <si>
    <t>Основное мероприятие 1.7</t>
  </si>
  <si>
    <t>Развитие музейного дела</t>
  </si>
  <si>
    <t>Основное мероприятие 1.8</t>
  </si>
  <si>
    <t>Основное меропритие 1.7.</t>
  </si>
  <si>
    <t>"Развитие музейного дела</t>
  </si>
  <si>
    <t>Основное меропритие 1.8.</t>
  </si>
  <si>
    <t>Мероприятие 1.7</t>
  </si>
  <si>
    <t>Федеральный  проект "Культурная среда"</t>
  </si>
  <si>
    <t>4862</t>
  </si>
  <si>
    <t>Основное мероприятие 1.9</t>
  </si>
  <si>
    <t>Федеральный  проект "Творческие люди"</t>
  </si>
  <si>
    <t>Мероприятие 1.8</t>
  </si>
  <si>
    <t>Мероприятие 1.9</t>
  </si>
  <si>
    <t>Федеральный проект "Творческие люди"</t>
  </si>
  <si>
    <t>"Федеральный проект "Культурная среда"</t>
  </si>
  <si>
    <t>Основное меропритие 1.9.</t>
  </si>
  <si>
    <t>"Федеральный проект "Творческие люди"</t>
  </si>
  <si>
    <t>Отдел по культуре администрации Терновского муниципального района; МКУК "Терновская межпоселенческая библиотека"</t>
  </si>
  <si>
    <t>Отдел по культуре администрации Терновского муниципального района;МКУК "Терновский межпоселенческий центр организации досуга населения";</t>
  </si>
  <si>
    <t>Профессиональный рост работников отрасли культуры, основанный на принципе непрерывности образования, повышения квалификации и совершенствования профессионального мастерства.</t>
  </si>
  <si>
    <t>Обеспечение качественно нового уровня развития инфраструктуры культуры</t>
  </si>
  <si>
    <t xml:space="preserve">Формирование, сохранение музейного фонда, совершенствование деятельности музея, включая   популяризацию музейных предметов и музейных коллекций, осуществление просветительной и образовательной деятельности. </t>
  </si>
  <si>
    <t>Основное мероприятие 2.2.</t>
  </si>
  <si>
    <t>4792</t>
  </si>
  <si>
    <t>10023</t>
  </si>
  <si>
    <t>114172</t>
  </si>
  <si>
    <t>Сохранение единого культурного  пространства. Формирование  многообразной и полноценной культурной жизни населения Терновского муниципального района.</t>
  </si>
  <si>
    <t>Основное меропритие 1.10.</t>
  </si>
  <si>
    <t>"Финансирование мероприятий по организации сохранения и популяризации объектов культурного насления"</t>
  </si>
  <si>
    <t>"Развитие культурно - досуговых учреждений, библиотечного дела и сохранение исторического и культурного наследия Терновского муниципального района"</t>
  </si>
  <si>
    <t>Основное мероприятие 1.10</t>
  </si>
  <si>
    <t>Мероприятие 1.10</t>
  </si>
  <si>
    <t xml:space="preserve">Финансирование мероприятий по организации сохранения и популяризации объектов культурного насления. </t>
  </si>
  <si>
    <t>ПОДПРОГРАММА 1   "Развитие культурно - досуговых учреждений, библиотечного и музейного дела и сохранение исторического и культурного наследия Терновского муниципального района"</t>
  </si>
  <si>
    <t>92/478</t>
  </si>
  <si>
    <t>2,3/2,3</t>
  </si>
  <si>
    <t>103045/133600</t>
  </si>
  <si>
    <t>18,1/64</t>
  </si>
  <si>
    <t>94/100</t>
  </si>
  <si>
    <t>2542/5529</t>
  </si>
  <si>
    <t>91/91</t>
  </si>
  <si>
    <t>97/28,5</t>
  </si>
  <si>
    <t>7,3/7,3</t>
  </si>
  <si>
    <t>90/92</t>
  </si>
  <si>
    <t>9800/9801</t>
  </si>
  <si>
    <t>55/37,5</t>
  </si>
  <si>
    <t>50/69</t>
  </si>
  <si>
    <t>50/60</t>
  </si>
  <si>
    <t>16,1/18</t>
  </si>
  <si>
    <t>8,5/45,8</t>
  </si>
  <si>
    <t>январь 2024</t>
  </si>
  <si>
    <t>декабрь 2024</t>
  </si>
  <si>
    <t xml:space="preserve">2027
(седьмой год реализации) </t>
  </si>
  <si>
    <t xml:space="preserve">Финансовое обеспечение и прогнозная (справочная) оценка расходов федерального, областного и местных бюджетов, бюджетов внебюджетных фондов, юридических и физических лиц на реализацию муниципальной программы Терновского муниципального района Воронежской области "Развитие культуры и туризма Терновского муниципального района Воронежской области"  на 2021-2027 годы.
</t>
  </si>
  <si>
    <t>"Развитие культуры и туризма Терновского муниципального района Воронежской области"  на 2021-2027 годы</t>
  </si>
  <si>
    <t>ПАСПОРТ
муниципальной программы Терновского муниципального района Воронежской области    "Развитие культуры и туризма Терновского муниципального района Воронежской области " на 2021-2027 годы</t>
  </si>
  <si>
    <t>2021-2027 гг.</t>
  </si>
  <si>
    <t>Сведения о показателях (индикаторах)муниципальной программы Терновского муниципального района Воронежской области "Развитие культуры и туризма Терновского муниципального района Воронежской области"  на 2021-2027 годы.
____________________________________________________________ 
 и их значениях</t>
  </si>
  <si>
    <t>МУНИЦИПАЛЬНАЯ ПРОГРАММА  "Развитие  культуры и туризма  Терновского муниципального района Воронежской области" на 2021-2027 годы</t>
  </si>
  <si>
    <t>Расходы местного бюджета на реализацию муниципальной программы Терновского муниципального района Воронежской области "Развитие культуры и туризма Терновского муниципального района Воронежской области"  на 2021-2027 годы.</t>
  </si>
  <si>
    <t xml:space="preserve">2027
(седьмой  год реализации) </t>
  </si>
  <si>
    <t>Муниципальная программа "Развитие культуры и туризма Терновского муниципального района Воронежской области " на 2021-2027 годы</t>
  </si>
  <si>
    <t>План реализации муниципальной программы Терновского муниципального района Воронежской области "Развитие культуры и туризма Терновского муниципального района Воронежской области" на 2021-2027 годы.
______________________________________________________________________________
на 20___ год</t>
  </si>
  <si>
    <t>Доведение средней заработной платы работников культуры до 100 % средней заработной платы, установленной в Воронежской области к 2027 году.</t>
  </si>
  <si>
    <t>9788</t>
  </si>
  <si>
    <t>274227</t>
  </si>
  <si>
    <t>4732</t>
  </si>
  <si>
    <t>60/37,5</t>
  </si>
  <si>
    <t>69</t>
  </si>
  <si>
    <t>Основное мероприятие 1.11</t>
  </si>
  <si>
    <t>Федеральный проект "Развитие искусства и творчества"</t>
  </si>
  <si>
    <r>
      <rPr>
        <b/>
        <sz val="12"/>
        <rFont val="Times New Roman"/>
        <family val="1"/>
        <charset val="204"/>
      </rPr>
      <t xml:space="preserve">Подпрограмма 1. </t>
    </r>
    <r>
      <rPr>
        <sz val="12"/>
        <rFont val="Times New Roman"/>
        <family val="1"/>
        <charset val="204"/>
      </rPr>
      <t xml:space="preserve">«Развитие культурно – досуговых учреждений, библиотечного, музейного  дела и сохранение исторического и культурного наследия Терновского муниципального района»
Основные мероприятия:
1.1. Сохранение и развитие традиционной народной культуры и любительского самодеятельного творчества. Организация и проведение мероприятий, посвященных значимым событиям российской культуры.
1.2. Развитие библиотечного дела.
1.3. Финансовое обеспечение деятельности муниципальных казенных учреждений культуры.
1.4. Софинансирование мероприятий Государственной программы Воронежской области «Доступная среда».
1.5. Содействие сохранению учреждений культуры (капитальный ремонт).
1.6. Модернизация материально-технической базы учреждений культуры (приобретение оборудования).                                                                                                                                          1.7. Развитие музейного дела.                                                                                                                1.8. Федеральный проект "Культурная среда".
1.9. Федеральная программа "Творческие люди"                                                                                          1.10. Финансирование мероприятий по организации сохранения и популяризации объектов культурного насления.                                                                                                                             1.11. Федеральный проект " Развитие искусства и творчества".                                                    </t>
    </r>
    <r>
      <rPr>
        <b/>
        <sz val="12"/>
        <rFont val="Times New Roman"/>
        <family val="1"/>
        <charset val="204"/>
      </rPr>
      <t>Подпрограмма 2.</t>
    </r>
    <r>
      <rPr>
        <sz val="12"/>
        <rFont val="Times New Roman"/>
        <family val="1"/>
        <charset val="204"/>
      </rPr>
      <t xml:space="preserve"> «Сохранение и развитие дополнительного образования в сфере культуры Терновского муниципального района».
Основные мероприятия:
 2.1. Содействие сохранению дополнительного образования в сфере культуры Терновского 
 муниципального района.                                                                                                                       2.2. Федеральный проект «Культурная  среда».
</t>
    </r>
    <r>
      <rPr>
        <b/>
        <sz val="12"/>
        <rFont val="Times New Roman"/>
        <family val="1"/>
        <charset val="204"/>
      </rPr>
      <t>Подпрограмма 3.</t>
    </r>
    <r>
      <rPr>
        <sz val="12"/>
        <rFont val="Times New Roman"/>
        <family val="1"/>
        <charset val="204"/>
      </rPr>
      <t xml:space="preserve"> "Обеспечение реализации муниципальной программы"               Основные мероприятия:                                                                                                                                   3.1  Финансовое обеспечение деятельности органов исполнительной власти Терновского муниципального района.                                                                                                                                3.2 Финансовое обеспечение выполнения других  расходных обязательств.</t>
    </r>
  </si>
  <si>
    <t>Основное меропритие 1.11.</t>
  </si>
  <si>
    <t>Мероприятие 1.11</t>
  </si>
  <si>
    <t>Федеральный проект  " Развитие искусства и творчества"</t>
  </si>
  <si>
    <t>Отдел по культуре администрации Терновского муниципального района;</t>
  </si>
  <si>
    <t xml:space="preserve">- сохранение единого культурного пространства;_x000D_
- расширение спектра услуг в сфере культуры, оказываемые населению;_x000D_
- сохранение культурного наследия и развитие творческого потенциала;_x000D_
- повышение качества проводимых мероприятий за счет повышения уровня материально-технической  обеспеченности учреждений культуры Терновского муниципального района;_x000D_
- организация досуга населения, формирование правильной ценностной ориентации подрастающего поколения;_x000D_
-  увеличение уровня социального обеспечения работников культуры;_x000D_
- улучшение качества работы за счет увеличения числа работников, прошедших профессиональную переподготовку или повышение квалификации;_x000D_
- повышение удовлетворенности населения качеством досуговых услуг;_x000D_
-  рост доли населения, охваченного мероприятиями в сфере культуры_x000D_
</t>
  </si>
  <si>
    <t xml:space="preserve">Всего за годы реализации  -      644599,22 тыс. руб.    
 2021 г.  -87001,10 тыс. руб.;                                              2022 г.  -81138,93 тыс. руб.;                                                           2023 г. – 97728,95 тыс. руб.;                                              2024 г. -83287,80 тыс. руб.;                                                         2025 г. -102108,41 тыс. руб.;                                                   2026 г. -97153,85 тыс. руб.;  
2027 г. – 96180,18 тыс. руб.;                                                           
 В том числе из федерального бюджета -15382,29 тыс. руб.:                                                                                                    2021 г.  -2499,00 тыс. руб.;                                                           2022 г.  -3029,57 тыс. руб.;                                                           2023 г. -5062,97 руб.;                                                            2024 г. – 1206,72 тыс. руб.;                                                         2025 г. -355,94 тыс. руб.;                                                            2026 г. -1667,49 тыс. руб.; 
2027 г. – 1560,60 тыс. руб.;                                                   
В том числе из областного бюджета -100855,99 тыс. руб.:                                                                                                    2021 г.  -31961,90 тыс. руб.;                                                 2022 г.  -16153,55 тыс. руб.;                                                           2023 г. -22260,05 тыс. руб.;                                                     2024 г. -5289,76 тыс. руб.;                                                         2025 г. -11165,87 тыс. руб.;                                                   2026 г. -7012,42 тыс. руб.;   
2027 г. – 7012,44 тыс. руб.;                                                
      В том числе из муниципального бюджета -528360,94 тыс. руб.         
2021 г.  -52540,20 тыс. руб.;                                                   2022 г.  -61955,81 тыс. руб.;                                                           2023 г. -70405,93 тыс. руб.;                                                    2024 г. -76791,33 тыс. руб.;                                                         2025 г. -90586,60 тыс. руб.;                                                     2026 г. -88473,94 тыс. руб.;      
2027 г. – 87607,14 тыс. руб.;
</t>
  </si>
  <si>
    <t xml:space="preserve">  Развитие потенциала творческих коллективов и укрепление материально - технической базы учреждений культуры.</t>
  </si>
  <si>
    <t>Благоприятные условия для широкого доступа населения к музейным фондам.</t>
  </si>
  <si>
    <t>Внимание широкой аудитории и  интерес к культурным объектам, расположенным на территории Терновского района.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</si>
</sst>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р_._-;\-* #,##0.00_р_._-;_-* &quot;-&quot;??_р_._-;_-@_-"/>
    <numFmt numFmtId="165" formatCode="#,##0.0"/>
    <numFmt numFmtId="166" formatCode="0.0"/>
  </numFmts>
  <fonts count="31" x14ac:knownFonts="1">
    <font>
      <sz val="10"/>
      <name val="Arial Cyr"/>
      <charset val="204"/>
    </font>
    <font>
      <sz val="11"/>
      <color theme="1"/>
      <name val="Calibri"/>
      <family val="2"/>
      <charset val="204"/>
      <scheme val="minor"/>
    </font>
    <font>
      <sz val="12"/>
      <name val="Times New Roman"/>
      <family val="1"/>
      <charset val="204"/>
    </font>
    <font>
      <sz val="10"/>
      <name val="Times New Roman"/>
      <family val="1"/>
      <charset val="204"/>
    </font>
    <font>
      <vertAlign val="superscript"/>
      <sz val="10"/>
      <name val="Times New Roman"/>
      <family val="1"/>
      <charset val="204"/>
    </font>
    <font>
      <sz val="11"/>
      <name val="Times New Roman"/>
      <family val="1"/>
      <charset val="204"/>
    </font>
    <font>
      <sz val="14"/>
      <name val="Times New Roman"/>
      <family val="1"/>
      <charset val="204"/>
    </font>
    <font>
      <sz val="10"/>
      <color indexed="8"/>
      <name val="Times New Roman"/>
      <family val="1"/>
      <charset val="204"/>
    </font>
    <font>
      <sz val="12"/>
      <color indexed="8"/>
      <name val="Times New Roman"/>
      <family val="1"/>
      <charset val="204"/>
    </font>
    <font>
      <sz val="11"/>
      <color indexed="8"/>
      <name val="Calibri"/>
      <family val="2"/>
      <charset val="204"/>
    </font>
    <font>
      <b/>
      <sz val="12"/>
      <color indexed="8"/>
      <name val="Times New Roman"/>
      <family val="1"/>
      <charset val="204"/>
    </font>
    <font>
      <strike/>
      <sz val="14"/>
      <name val="Calibri"/>
      <family val="2"/>
      <charset val="204"/>
    </font>
    <font>
      <strike/>
      <sz val="16"/>
      <name val="Times New Roman"/>
      <family val="1"/>
      <charset val="204"/>
    </font>
    <font>
      <sz val="14"/>
      <name val="Calibri"/>
      <family val="2"/>
      <charset val="204"/>
    </font>
    <font>
      <sz val="16"/>
      <name val="Times New Roman"/>
      <family val="1"/>
      <charset val="204"/>
    </font>
    <font>
      <sz val="18"/>
      <name val="Times New Roman"/>
      <family val="1"/>
      <charset val="204"/>
    </font>
    <font>
      <strike/>
      <sz val="18"/>
      <name val="Times New Roman"/>
      <family val="1"/>
      <charset val="204"/>
    </font>
    <font>
      <strike/>
      <sz val="18"/>
      <name val="Calibri"/>
      <family val="2"/>
      <charset val="204"/>
      <scheme val="minor"/>
    </font>
    <font>
      <sz val="14"/>
      <color indexed="8"/>
      <name val="Calibri"/>
      <family val="2"/>
      <charset val="204"/>
    </font>
    <font>
      <sz val="16"/>
      <color indexed="8"/>
      <name val="Times New Roman"/>
      <family val="1"/>
      <charset val="204"/>
    </font>
    <font>
      <b/>
      <sz val="12"/>
      <name val="Times New Roman"/>
      <family val="1"/>
      <charset val="204"/>
    </font>
    <font>
      <b/>
      <sz val="10"/>
      <name val="Arial Cyr"/>
      <charset val="204"/>
    </font>
    <font>
      <b/>
      <sz val="11"/>
      <name val="Times New Roman"/>
      <family val="1"/>
      <charset val="204"/>
    </font>
    <font>
      <sz val="14"/>
      <color indexed="8"/>
      <name val="Times New Roman"/>
      <family val="1"/>
      <charset val="204"/>
    </font>
    <font>
      <sz val="8"/>
      <name val="Times New Roman"/>
      <family val="1"/>
      <charset val="204"/>
    </font>
    <font>
      <sz val="8"/>
      <name val="Arial Cyr"/>
      <charset val="204"/>
    </font>
    <font>
      <b/>
      <sz val="12"/>
      <name val="Arial Cyr"/>
      <charset val="204"/>
    </font>
    <font>
      <b/>
      <sz val="10"/>
      <color indexed="8"/>
      <name val="Times New Roman"/>
      <family val="1"/>
      <charset val="204"/>
    </font>
    <font>
      <b/>
      <sz val="10"/>
      <name val="Times New Roman"/>
      <family val="1"/>
      <charset val="204"/>
    </font>
    <font>
      <b/>
      <vertAlign val="superscript"/>
      <sz val="10"/>
      <name val="Times New Roman"/>
      <family val="1"/>
      <charset val="204"/>
    </font>
    <font>
      <b/>
      <sz val="11"/>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s>
  <cellStyleXfs count="3">
    <xf numFmtId="0" fontId="0" fillId="0" borderId="0"/>
    <xf numFmtId="0" fontId="1" fillId="0" borderId="0"/>
    <xf numFmtId="164" fontId="9" fillId="0" borderId="0" applyFont="0" applyFill="0" applyBorder="0" applyAlignment="0" applyProtection="0"/>
  </cellStyleXfs>
  <cellXfs count="313">
    <xf numFmtId="0" fontId="0" fillId="0" borderId="0" xfId="0"/>
    <xf numFmtId="0" fontId="2" fillId="0" borderId="0" xfId="0" applyFont="1"/>
    <xf numFmtId="0" fontId="0" fillId="0" borderId="0" xfId="0" applyFont="1"/>
    <xf numFmtId="0" fontId="7" fillId="0" borderId="0" xfId="0" applyFont="1" applyFill="1" applyAlignment="1">
      <alignment horizontal="center"/>
    </xf>
    <xf numFmtId="0" fontId="7" fillId="0" borderId="0" xfId="0" applyFont="1" applyAlignment="1">
      <alignment vertical="center" wrapText="1"/>
    </xf>
    <xf numFmtId="0" fontId="7" fillId="0" borderId="0" xfId="0" applyFont="1" applyFill="1" applyAlignment="1">
      <alignment vertical="center" wrapText="1"/>
    </xf>
    <xf numFmtId="0" fontId="7" fillId="0" borderId="0" xfId="0" applyFont="1" applyFill="1"/>
    <xf numFmtId="0" fontId="2" fillId="3" borderId="0" xfId="0" applyFont="1" applyFill="1" applyBorder="1" applyAlignment="1">
      <alignment vertical="center" wrapText="1"/>
    </xf>
    <xf numFmtId="0" fontId="8" fillId="0" borderId="0" xfId="0" applyFont="1"/>
    <xf numFmtId="0" fontId="8" fillId="0" borderId="0" xfId="0" applyFont="1" applyAlignment="1">
      <alignment horizontal="center"/>
    </xf>
    <xf numFmtId="0" fontId="8" fillId="0" borderId="0" xfId="0" applyFont="1" applyFill="1"/>
    <xf numFmtId="0" fontId="8" fillId="0" borderId="0" xfId="0" applyFont="1" applyFill="1" applyAlignment="1">
      <alignment horizontal="center"/>
    </xf>
    <xf numFmtId="0" fontId="3" fillId="0" borderId="1" xfId="0" applyFont="1" applyBorder="1" applyAlignment="1">
      <alignment horizontal="left" vertical="top" wrapText="1"/>
    </xf>
    <xf numFmtId="49" fontId="3" fillId="0" borderId="1" xfId="0" applyNumberFormat="1" applyFont="1" applyFill="1" applyBorder="1" applyAlignment="1">
      <alignment horizontal="left" wrapText="1"/>
    </xf>
    <xf numFmtId="0" fontId="7" fillId="0" borderId="1" xfId="0" applyFont="1" applyBorder="1" applyAlignment="1">
      <alignment horizontal="left" vertical="top" wrapText="1"/>
    </xf>
    <xf numFmtId="49" fontId="3" fillId="0" borderId="1" xfId="0" applyNumberFormat="1" applyFont="1" applyFill="1" applyBorder="1" applyAlignment="1">
      <alignment horizontal="left" vertical="top" wrapText="1"/>
    </xf>
    <xf numFmtId="0" fontId="6" fillId="0" borderId="0" xfId="0" applyFont="1" applyAlignment="1">
      <alignment horizontal="right"/>
    </xf>
    <xf numFmtId="0" fontId="0" fillId="0" borderId="0" xfId="0" applyFont="1" applyBorder="1"/>
    <xf numFmtId="0" fontId="7" fillId="0" borderId="2" xfId="0" applyFont="1" applyBorder="1" applyAlignment="1">
      <alignment horizontal="left" wrapText="1"/>
    </xf>
    <xf numFmtId="0" fontId="2" fillId="3" borderId="1" xfId="0" applyFont="1" applyFill="1" applyBorder="1" applyAlignment="1">
      <alignment horizontal="centerContinuous" vertical="center" wrapText="1"/>
    </xf>
    <xf numFmtId="0" fontId="8" fillId="0" borderId="0" xfId="0" applyFont="1" applyFill="1" applyAlignment="1">
      <alignment horizontal="centerContinuous" vertical="center" wrapText="1"/>
    </xf>
    <xf numFmtId="0" fontId="2" fillId="0" borderId="0" xfId="0" applyFont="1" applyAlignment="1">
      <alignment horizontal="right"/>
    </xf>
    <xf numFmtId="0" fontId="2" fillId="2" borderId="10"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0" fillId="2" borderId="0" xfId="0" applyFont="1" applyFill="1"/>
    <xf numFmtId="49" fontId="2" fillId="0" borderId="1" xfId="0" applyNumberFormat="1" applyFont="1" applyFill="1" applyBorder="1" applyAlignment="1">
      <alignment horizontal="left" vertical="center" wrapText="1"/>
    </xf>
    <xf numFmtId="0" fontId="2" fillId="3"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0" xfId="0" applyFont="1" applyFill="1" applyAlignment="1">
      <alignment vertical="center" wrapText="1"/>
    </xf>
    <xf numFmtId="0" fontId="8" fillId="0" borderId="0" xfId="0" applyFont="1" applyAlignment="1">
      <alignment vertical="center" wrapText="1"/>
    </xf>
    <xf numFmtId="0" fontId="10" fillId="0" borderId="0" xfId="0" applyFont="1" applyFill="1" applyAlignment="1">
      <alignment horizontal="left"/>
    </xf>
    <xf numFmtId="0" fontId="8" fillId="0" borderId="0" xfId="0" applyFont="1" applyAlignment="1">
      <alignment wrapText="1"/>
    </xf>
    <xf numFmtId="0" fontId="8" fillId="0" borderId="0" xfId="0" applyFont="1" applyFill="1" applyAlignment="1">
      <alignment wrapText="1"/>
    </xf>
    <xf numFmtId="0" fontId="2" fillId="0" borderId="0" xfId="0" applyFont="1" applyAlignment="1">
      <alignment wrapText="1"/>
    </xf>
    <xf numFmtId="49"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11" fillId="0" borderId="0" xfId="1" applyFont="1"/>
    <xf numFmtId="0" fontId="12" fillId="0" borderId="0" xfId="1" applyFont="1" applyAlignment="1">
      <alignment horizontal="center"/>
    </xf>
    <xf numFmtId="4" fontId="11" fillId="0" borderId="0" xfId="1" applyNumberFormat="1" applyFont="1"/>
    <xf numFmtId="0" fontId="13" fillId="0" borderId="0" xfId="1" applyFont="1"/>
    <xf numFmtId="0" fontId="12" fillId="0" borderId="0" xfId="1" applyFont="1" applyAlignment="1"/>
    <xf numFmtId="0" fontId="14" fillId="0" borderId="0" xfId="1" applyFont="1" applyAlignment="1">
      <alignment horizontal="right"/>
    </xf>
    <xf numFmtId="0" fontId="16" fillId="0" borderId="3" xfId="1" applyFont="1" applyBorder="1" applyAlignment="1">
      <alignment horizontal="center" vertical="center" wrapText="1"/>
    </xf>
    <xf numFmtId="0" fontId="17" fillId="0" borderId="3" xfId="1" applyFont="1" applyBorder="1" applyAlignment="1"/>
    <xf numFmtId="0" fontId="6" fillId="0" borderId="1" xfId="1" applyFont="1" applyBorder="1" applyAlignment="1">
      <alignment horizontal="center" vertical="center"/>
    </xf>
    <xf numFmtId="0" fontId="6" fillId="2" borderId="1" xfId="1" applyFont="1" applyFill="1" applyBorder="1" applyAlignment="1">
      <alignment horizontal="center" vertical="center"/>
    </xf>
    <xf numFmtId="3" fontId="6" fillId="0" borderId="1" xfId="1" applyNumberFormat="1" applyFont="1" applyBorder="1" applyAlignment="1">
      <alignment horizontal="center" vertical="center"/>
    </xf>
    <xf numFmtId="0" fontId="6" fillId="2" borderId="1" xfId="1" applyFont="1" applyFill="1" applyBorder="1" applyAlignment="1">
      <alignment wrapText="1"/>
    </xf>
    <xf numFmtId="0" fontId="11" fillId="0" borderId="7" xfId="1" applyFont="1" applyBorder="1"/>
    <xf numFmtId="0" fontId="11" fillId="0" borderId="0" xfId="1" applyFont="1" applyBorder="1"/>
    <xf numFmtId="4" fontId="6" fillId="0" borderId="1" xfId="1" applyNumberFormat="1" applyFont="1" applyBorder="1" applyAlignment="1">
      <alignment horizontal="right" wrapText="1"/>
    </xf>
    <xf numFmtId="0" fontId="6" fillId="0" borderId="1" xfId="1" applyFont="1" applyBorder="1" applyAlignment="1">
      <alignment wrapText="1"/>
    </xf>
    <xf numFmtId="0" fontId="18" fillId="0" borderId="0" xfId="1" applyFont="1"/>
    <xf numFmtId="4" fontId="18" fillId="0" borderId="0" xfId="1" applyNumberFormat="1" applyFont="1"/>
    <xf numFmtId="0" fontId="19" fillId="0" borderId="0" xfId="0" applyFont="1" applyFill="1" applyAlignment="1">
      <alignment horizontal="centerContinuous" vertical="center" wrapText="1"/>
    </xf>
    <xf numFmtId="0" fontId="2" fillId="3" borderId="5" xfId="0" applyFont="1" applyFill="1" applyBorder="1" applyAlignment="1">
      <alignment horizontal="centerContinuous" vertical="center" wrapText="1"/>
    </xf>
    <xf numFmtId="0" fontId="2" fillId="3" borderId="1" xfId="0" applyFont="1" applyFill="1" applyBorder="1" applyAlignment="1">
      <alignment horizontal="center" vertical="top" wrapText="1"/>
    </xf>
    <xf numFmtId="0" fontId="2" fillId="0" borderId="1" xfId="0" applyFont="1" applyBorder="1" applyAlignment="1">
      <alignment horizontal="center" vertical="top"/>
    </xf>
    <xf numFmtId="49" fontId="2" fillId="3" borderId="1" xfId="0" applyNumberFormat="1" applyFont="1" applyFill="1" applyBorder="1" applyAlignment="1">
      <alignment horizontal="left" vertical="center" wrapText="1"/>
    </xf>
    <xf numFmtId="0" fontId="2" fillId="0" borderId="0" xfId="0" applyFont="1" applyAlignment="1">
      <alignment horizontal="center" vertical="top"/>
    </xf>
    <xf numFmtId="0" fontId="2" fillId="3" borderId="1" xfId="0" applyFont="1" applyFill="1" applyBorder="1" applyAlignment="1">
      <alignment horizontal="center" vertical="center" wrapText="1"/>
    </xf>
    <xf numFmtId="0" fontId="2" fillId="0" borderId="6" xfId="0" applyFont="1" applyBorder="1" applyAlignment="1">
      <alignment horizontal="center" vertical="top" wrapText="1"/>
    </xf>
    <xf numFmtId="0" fontId="21" fillId="0" borderId="0" xfId="0" applyFont="1"/>
    <xf numFmtId="49" fontId="2" fillId="0" borderId="1" xfId="0" applyNumberFormat="1" applyFont="1" applyFill="1" applyBorder="1" applyAlignment="1">
      <alignment horizontal="left" vertical="center" wrapText="1"/>
    </xf>
    <xf numFmtId="3" fontId="6" fillId="0" borderId="1" xfId="1" applyNumberFormat="1" applyFont="1" applyBorder="1" applyAlignment="1">
      <alignment horizontal="right" wrapText="1"/>
    </xf>
    <xf numFmtId="49" fontId="5" fillId="0" borderId="1" xfId="0" applyNumberFormat="1" applyFont="1" applyFill="1" applyBorder="1" applyAlignment="1">
      <alignment horizontal="center" wrapText="1"/>
    </xf>
    <xf numFmtId="49" fontId="5" fillId="0" borderId="1" xfId="0" applyNumberFormat="1" applyFont="1" applyFill="1" applyBorder="1" applyAlignment="1">
      <alignment horizontal="left" vertical="center" wrapText="1"/>
    </xf>
    <xf numFmtId="0" fontId="5" fillId="0" borderId="1" xfId="0" applyFont="1" applyBorder="1" applyAlignment="1">
      <alignment horizontal="center" vertical="top" wrapText="1"/>
    </xf>
    <xf numFmtId="49" fontId="5" fillId="3" borderId="1" xfId="0" applyNumberFormat="1" applyFont="1" applyFill="1" applyBorder="1" applyAlignment="1">
      <alignment horizontal="left" vertical="center" wrapText="1"/>
    </xf>
    <xf numFmtId="49" fontId="20" fillId="0" borderId="1" xfId="0" applyNumberFormat="1" applyFont="1" applyFill="1" applyBorder="1" applyAlignment="1">
      <alignment horizontal="left" vertical="center" wrapText="1"/>
    </xf>
    <xf numFmtId="49" fontId="22" fillId="0" borderId="1" xfId="0" applyNumberFormat="1" applyFont="1" applyFill="1" applyBorder="1" applyAlignment="1">
      <alignment horizontal="left" vertical="center" wrapText="1"/>
    </xf>
    <xf numFmtId="0" fontId="22" fillId="0" borderId="1" xfId="0" applyFont="1" applyBorder="1" applyAlignment="1">
      <alignment horizontal="center" vertical="top" wrapText="1"/>
    </xf>
    <xf numFmtId="49" fontId="22" fillId="0" borderId="1" xfId="0" applyNumberFormat="1" applyFont="1" applyFill="1" applyBorder="1" applyAlignment="1">
      <alignment horizontal="center" wrapText="1"/>
    </xf>
    <xf numFmtId="49" fontId="5" fillId="0" borderId="1"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0" borderId="4" xfId="0" applyNumberFormat="1" applyFont="1" applyFill="1" applyBorder="1" applyAlignment="1">
      <alignment vertical="center" wrapText="1"/>
    </xf>
    <xf numFmtId="49" fontId="5" fillId="0" borderId="1" xfId="0" applyNumberFormat="1" applyFont="1" applyFill="1" applyBorder="1" applyAlignment="1">
      <alignment vertical="center" wrapText="1"/>
    </xf>
    <xf numFmtId="0" fontId="5" fillId="0" borderId="1" xfId="0" applyFont="1" applyFill="1" applyBorder="1"/>
    <xf numFmtId="0" fontId="5" fillId="0" borderId="2" xfId="0" applyFont="1" applyBorder="1" applyAlignment="1">
      <alignment horizontal="center" vertical="top" wrapText="1"/>
    </xf>
    <xf numFmtId="49" fontId="5" fillId="0" borderId="2" xfId="0" applyNumberFormat="1" applyFont="1" applyFill="1" applyBorder="1" applyAlignment="1">
      <alignment vertical="center" wrapText="1"/>
    </xf>
    <xf numFmtId="49" fontId="5" fillId="0" borderId="2" xfId="0" applyNumberFormat="1" applyFont="1" applyFill="1" applyBorder="1" applyAlignment="1">
      <alignment horizontal="center" vertical="center" wrapText="1"/>
    </xf>
    <xf numFmtId="0" fontId="5" fillId="0" borderId="0" xfId="0" applyFont="1" applyAlignment="1">
      <alignment horizontal="center" wrapText="1"/>
    </xf>
    <xf numFmtId="0" fontId="5" fillId="0" borderId="1" xfId="0" applyFont="1" applyFill="1" applyBorder="1" applyAlignment="1">
      <alignment horizontal="left" vertical="center"/>
    </xf>
    <xf numFmtId="49" fontId="5" fillId="0" borderId="1" xfId="0" applyNumberFormat="1" applyFont="1" applyFill="1" applyBorder="1" applyAlignment="1">
      <alignment horizontal="left" wrapText="1"/>
    </xf>
    <xf numFmtId="0" fontId="5" fillId="0" borderId="1" xfId="0" applyFont="1" applyFill="1" applyBorder="1" applyAlignment="1">
      <alignment horizontal="left"/>
    </xf>
    <xf numFmtId="49" fontId="5" fillId="0" borderId="5" xfId="0" applyNumberFormat="1" applyFont="1" applyFill="1" applyBorder="1" applyAlignment="1">
      <alignment horizontal="center" vertical="center" wrapText="1"/>
    </xf>
    <xf numFmtId="0" fontId="5" fillId="0" borderId="10" xfId="0" applyFont="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2" borderId="1" xfId="0" applyNumberFormat="1" applyFont="1" applyFill="1" applyBorder="1" applyAlignment="1">
      <alignment vertical="center" wrapText="1"/>
    </xf>
    <xf numFmtId="0" fontId="5" fillId="0" borderId="1" xfId="0" applyFont="1" applyBorder="1"/>
    <xf numFmtId="0" fontId="5" fillId="0" borderId="13" xfId="0" applyFont="1" applyBorder="1" applyAlignment="1">
      <alignment horizontal="center" vertical="top" wrapText="1"/>
    </xf>
    <xf numFmtId="0" fontId="5" fillId="0" borderId="0" xfId="0" applyFont="1" applyAlignment="1">
      <alignment horizontal="justify"/>
    </xf>
    <xf numFmtId="0" fontId="5" fillId="0" borderId="1" xfId="0" applyFont="1" applyBorder="1" applyAlignment="1">
      <alignment vertical="center" wrapText="1"/>
    </xf>
    <xf numFmtId="0" fontId="5" fillId="0" borderId="0" xfId="0" applyFont="1" applyAlignment="1">
      <alignment wrapText="1"/>
    </xf>
    <xf numFmtId="0" fontId="5" fillId="0" borderId="0" xfId="0" applyFont="1" applyAlignment="1">
      <alignment horizontal="center" vertical="center" wrapText="1"/>
    </xf>
    <xf numFmtId="0" fontId="5" fillId="0" borderId="1" xfId="0" applyFont="1" applyFill="1" applyBorder="1" applyAlignment="1">
      <alignment horizontal="center" vertical="center"/>
    </xf>
    <xf numFmtId="49" fontId="5" fillId="2" borderId="1" xfId="0" applyNumberFormat="1" applyFont="1" applyFill="1" applyBorder="1" applyAlignment="1">
      <alignment horizontal="center" vertical="center" wrapText="1"/>
    </xf>
    <xf numFmtId="49" fontId="5" fillId="2" borderId="1" xfId="0" applyNumberFormat="1" applyFont="1" applyFill="1" applyBorder="1" applyAlignment="1">
      <alignment horizontal="center" wrapText="1"/>
    </xf>
    <xf numFmtId="49" fontId="5" fillId="2" borderId="1" xfId="0" applyNumberFormat="1" applyFont="1" applyFill="1" applyBorder="1" applyAlignment="1">
      <alignment horizontal="left" wrapText="1"/>
    </xf>
    <xf numFmtId="0" fontId="5" fillId="2" borderId="1" xfId="0" applyFont="1" applyFill="1" applyBorder="1"/>
    <xf numFmtId="0" fontId="5" fillId="0" borderId="0" xfId="0" applyFont="1"/>
    <xf numFmtId="49" fontId="5" fillId="0" borderId="4" xfId="0" applyNumberFormat="1" applyFont="1" applyFill="1" applyBorder="1" applyAlignment="1">
      <alignment horizontal="center" vertical="center" wrapText="1"/>
    </xf>
    <xf numFmtId="0" fontId="5" fillId="0" borderId="1" xfId="0" applyFont="1" applyBorder="1" applyAlignment="1">
      <alignment horizontal="left" vertical="center"/>
    </xf>
    <xf numFmtId="0" fontId="5" fillId="0" borderId="1" xfId="0" applyFont="1" applyFill="1" applyBorder="1" applyAlignment="1">
      <alignment horizontal="left" vertical="center" wrapText="1"/>
    </xf>
    <xf numFmtId="49" fontId="2" fillId="0" borderId="1" xfId="0" applyNumberFormat="1" applyFont="1" applyFill="1" applyBorder="1" applyAlignment="1">
      <alignment horizontal="left" vertical="center" wrapText="1"/>
    </xf>
    <xf numFmtId="0" fontId="23" fillId="0" borderId="0" xfId="0" applyFont="1"/>
    <xf numFmtId="0" fontId="23" fillId="0" borderId="0" xfId="0" applyFont="1" applyFill="1"/>
    <xf numFmtId="0" fontId="23" fillId="0" borderId="0" xfId="0" applyFont="1" applyFill="1" applyAlignment="1">
      <alignment horizontal="right" vertical="top" wrapText="1"/>
    </xf>
    <xf numFmtId="0" fontId="6" fillId="0" borderId="1" xfId="0" applyFont="1" applyBorder="1" applyAlignment="1">
      <alignment vertical="top" wrapText="1"/>
    </xf>
    <xf numFmtId="49" fontId="2" fillId="0" borderId="1" xfId="0" applyNumberFormat="1" applyFont="1" applyBorder="1" applyAlignment="1">
      <alignment horizontal="center" vertical="center" wrapText="1"/>
    </xf>
    <xf numFmtId="0" fontId="6" fillId="0" borderId="0" xfId="0" applyFont="1" applyFill="1" applyBorder="1" applyAlignment="1">
      <alignment horizontal="left" vertical="top" wrapText="1"/>
    </xf>
    <xf numFmtId="0" fontId="3" fillId="0" borderId="0" xfId="0" applyFont="1" applyAlignment="1">
      <alignment vertical="top"/>
    </xf>
    <xf numFmtId="0" fontId="2" fillId="0" borderId="1" xfId="0" applyNumberFormat="1" applyFont="1" applyBorder="1" applyAlignment="1">
      <alignment horizontal="left" vertical="center" wrapText="1"/>
    </xf>
    <xf numFmtId="0" fontId="2" fillId="0" borderId="1" xfId="0" applyFont="1" applyBorder="1" applyAlignment="1">
      <alignment wrapText="1"/>
    </xf>
    <xf numFmtId="0" fontId="2" fillId="0" borderId="1" xfId="0" applyFont="1" applyBorder="1" applyAlignment="1">
      <alignment vertical="center"/>
    </xf>
    <xf numFmtId="0" fontId="2" fillId="3" borderId="1" xfId="0" applyFont="1" applyFill="1" applyBorder="1" applyAlignment="1">
      <alignment horizontal="left" vertical="center" wrapText="1"/>
    </xf>
    <xf numFmtId="49" fontId="2" fillId="0" borderId="1" xfId="0" applyNumberFormat="1" applyFont="1" applyFill="1" applyBorder="1" applyAlignment="1">
      <alignment horizontal="left" vertical="center" wrapText="1"/>
    </xf>
    <xf numFmtId="0" fontId="5" fillId="0" borderId="1" xfId="0" applyFont="1" applyBorder="1" applyAlignment="1">
      <alignment vertical="center"/>
    </xf>
    <xf numFmtId="0" fontId="2" fillId="0" borderId="0" xfId="0" applyFont="1" applyBorder="1" applyAlignment="1">
      <alignment vertical="top" wrapText="1"/>
    </xf>
    <xf numFmtId="0" fontId="2" fillId="0" borderId="1" xfId="0" applyFont="1" applyBorder="1" applyAlignment="1">
      <alignment vertical="top" wrapText="1"/>
    </xf>
    <xf numFmtId="0" fontId="2" fillId="3" borderId="1" xfId="0" applyFont="1" applyFill="1" applyBorder="1" applyAlignment="1">
      <alignment horizontal="center" vertical="center" wrapText="1"/>
    </xf>
    <xf numFmtId="49" fontId="22" fillId="2" borderId="1" xfId="0" applyNumberFormat="1" applyFont="1" applyFill="1" applyBorder="1" applyAlignment="1">
      <alignment horizontal="left" vertical="center" wrapText="1"/>
    </xf>
    <xf numFmtId="49" fontId="24" fillId="3" borderId="1" xfId="0" applyNumberFormat="1" applyFont="1" applyFill="1" applyBorder="1" applyAlignment="1">
      <alignment horizontal="left" vertical="center" wrapText="1"/>
    </xf>
    <xf numFmtId="0" fontId="25" fillId="3" borderId="0" xfId="0" applyFont="1" applyFill="1"/>
    <xf numFmtId="2" fontId="8" fillId="0" borderId="0" xfId="0" applyNumberFormat="1" applyFont="1" applyAlignment="1">
      <alignment horizontal="center"/>
    </xf>
    <xf numFmtId="2" fontId="7" fillId="0" borderId="0" xfId="0" applyNumberFormat="1" applyFont="1" applyFill="1" applyAlignment="1">
      <alignment horizontal="center"/>
    </xf>
    <xf numFmtId="2" fontId="3" fillId="0" borderId="1" xfId="0" applyNumberFormat="1" applyFont="1" applyFill="1" applyBorder="1" applyAlignment="1">
      <alignment horizontal="center" wrapText="1"/>
    </xf>
    <xf numFmtId="2" fontId="24" fillId="3" borderId="1" xfId="0" applyNumberFormat="1" applyFont="1" applyFill="1" applyBorder="1" applyAlignment="1">
      <alignment horizontal="center" vertical="center" wrapText="1"/>
    </xf>
    <xf numFmtId="2" fontId="3" fillId="0" borderId="7" xfId="0" applyNumberFormat="1" applyFont="1" applyFill="1" applyBorder="1" applyAlignment="1">
      <alignment horizontal="center" wrapText="1"/>
    </xf>
    <xf numFmtId="1" fontId="2" fillId="3" borderId="1" xfId="0" applyNumberFormat="1" applyFont="1" applyFill="1" applyBorder="1" applyAlignment="1">
      <alignment horizontal="center" vertical="center" wrapText="1"/>
    </xf>
    <xf numFmtId="2" fontId="2" fillId="0" borderId="0" xfId="0" applyNumberFormat="1" applyFont="1" applyAlignment="1">
      <alignment horizontal="center"/>
    </xf>
    <xf numFmtId="2" fontId="0" fillId="0" borderId="0" xfId="0" applyNumberFormat="1" applyAlignment="1">
      <alignment horizontal="center"/>
    </xf>
    <xf numFmtId="2" fontId="3" fillId="0" borderId="1" xfId="1" applyNumberFormat="1" applyFont="1" applyFill="1" applyBorder="1" applyAlignment="1">
      <alignment horizontal="center" wrapText="1"/>
    </xf>
    <xf numFmtId="2" fontId="3" fillId="0" borderId="1" xfId="1" applyNumberFormat="1" applyFont="1" applyBorder="1" applyAlignment="1">
      <alignment horizontal="center" wrapText="1"/>
    </xf>
    <xf numFmtId="0" fontId="10" fillId="0" borderId="2" xfId="0" applyFont="1" applyBorder="1" applyAlignment="1">
      <alignment horizontal="left" wrapText="1"/>
    </xf>
    <xf numFmtId="2" fontId="20" fillId="0" borderId="1" xfId="1" applyNumberFormat="1" applyFont="1" applyBorder="1" applyAlignment="1">
      <alignment horizontal="center" wrapText="1"/>
    </xf>
    <xf numFmtId="0" fontId="26" fillId="0" borderId="0" xfId="0" applyFont="1"/>
    <xf numFmtId="0" fontId="20" fillId="0" borderId="1" xfId="0" applyFont="1" applyBorder="1" applyAlignment="1">
      <alignment horizontal="left" vertical="top" wrapText="1"/>
    </xf>
    <xf numFmtId="2" fontId="20" fillId="0" borderId="7" xfId="0" applyNumberFormat="1" applyFont="1" applyFill="1" applyBorder="1" applyAlignment="1">
      <alignment horizontal="center" wrapText="1"/>
    </xf>
    <xf numFmtId="49" fontId="20" fillId="0" borderId="1" xfId="0" applyNumberFormat="1" applyFont="1" applyFill="1" applyBorder="1" applyAlignment="1">
      <alignment horizontal="left" wrapText="1"/>
    </xf>
    <xf numFmtId="0" fontId="10" fillId="0" borderId="1" xfId="0" applyFont="1" applyBorder="1" applyAlignment="1">
      <alignment horizontal="left" vertical="top" wrapText="1"/>
    </xf>
    <xf numFmtId="0" fontId="27" fillId="0" borderId="2" xfId="0" applyFont="1" applyBorder="1" applyAlignment="1">
      <alignment horizontal="left" wrapText="1"/>
    </xf>
    <xf numFmtId="2" fontId="20" fillId="0" borderId="1" xfId="1" applyNumberFormat="1" applyFont="1" applyFill="1" applyBorder="1" applyAlignment="1">
      <alignment horizontal="center" wrapText="1"/>
    </xf>
    <xf numFmtId="0" fontId="28" fillId="0" borderId="1" xfId="0" applyFont="1" applyBorder="1" applyAlignment="1">
      <alignment horizontal="left" vertical="top" wrapText="1"/>
    </xf>
    <xf numFmtId="49" fontId="28" fillId="0" borderId="1" xfId="0" applyNumberFormat="1" applyFont="1" applyFill="1" applyBorder="1" applyAlignment="1">
      <alignment horizontal="left" wrapText="1"/>
    </xf>
    <xf numFmtId="0" fontId="27" fillId="0" borderId="1" xfId="0" applyFont="1" applyBorder="1" applyAlignment="1">
      <alignment horizontal="left" vertical="top" wrapText="1"/>
    </xf>
    <xf numFmtId="2" fontId="20" fillId="0" borderId="1" xfId="0" applyNumberFormat="1" applyFont="1" applyBorder="1" applyAlignment="1">
      <alignment horizontal="center" vertical="top" wrapText="1"/>
    </xf>
    <xf numFmtId="2" fontId="20" fillId="0" borderId="1" xfId="0" applyNumberFormat="1" applyFont="1" applyBorder="1" applyAlignment="1">
      <alignment horizontal="center"/>
    </xf>
    <xf numFmtId="49" fontId="3" fillId="0" borderId="7" xfId="0" applyNumberFormat="1" applyFont="1" applyFill="1" applyBorder="1" applyAlignment="1">
      <alignment horizontal="left" vertical="top" wrapText="1"/>
    </xf>
    <xf numFmtId="2" fontId="3" fillId="0" borderId="1" xfId="0" applyNumberFormat="1" applyFont="1" applyBorder="1" applyAlignment="1">
      <alignment horizontal="center" vertical="top" wrapText="1"/>
    </xf>
    <xf numFmtId="0" fontId="21" fillId="0" borderId="0" xfId="0" applyFont="1" applyBorder="1"/>
    <xf numFmtId="2" fontId="20" fillId="2" borderId="1" xfId="0" applyNumberFormat="1" applyFont="1" applyFill="1" applyBorder="1" applyAlignment="1">
      <alignment horizontal="center" vertical="center" wrapText="1"/>
    </xf>
    <xf numFmtId="0" fontId="5" fillId="2" borderId="1" xfId="0" applyFont="1" applyFill="1" applyBorder="1" applyAlignment="1">
      <alignment horizontal="left" vertical="center"/>
    </xf>
    <xf numFmtId="165" fontId="6" fillId="0" borderId="1" xfId="1" applyNumberFormat="1" applyFont="1" applyBorder="1" applyAlignment="1">
      <alignment horizontal="right" wrapText="1"/>
    </xf>
    <xf numFmtId="165" fontId="6" fillId="0" borderId="1" xfId="1" applyNumberFormat="1" applyFont="1" applyFill="1" applyBorder="1" applyAlignment="1">
      <alignment horizontal="right" wrapText="1"/>
    </xf>
    <xf numFmtId="166" fontId="6" fillId="0" borderId="1" xfId="1" applyNumberFormat="1" applyFont="1" applyBorder="1" applyAlignment="1">
      <alignment horizontal="right" wrapText="1"/>
    </xf>
    <xf numFmtId="2" fontId="5" fillId="0" borderId="1" xfId="1" applyNumberFormat="1" applyFont="1" applyFill="1" applyBorder="1" applyAlignment="1">
      <alignment horizontal="center" wrapText="1"/>
    </xf>
    <xf numFmtId="0" fontId="5" fillId="0" borderId="2" xfId="0" applyFont="1" applyBorder="1" applyAlignment="1">
      <alignment wrapText="1"/>
    </xf>
    <xf numFmtId="2" fontId="5" fillId="0" borderId="1" xfId="1" applyNumberFormat="1" applyFont="1" applyBorder="1" applyAlignment="1">
      <alignment horizontal="center" wrapText="1"/>
    </xf>
    <xf numFmtId="2" fontId="5" fillId="0" borderId="7" xfId="0" applyNumberFormat="1" applyFont="1" applyFill="1" applyBorder="1" applyAlignment="1">
      <alignment horizontal="center" wrapText="1"/>
    </xf>
    <xf numFmtId="2" fontId="5" fillId="0" borderId="1" xfId="0" applyNumberFormat="1" applyFont="1" applyFill="1" applyBorder="1" applyAlignment="1">
      <alignment horizontal="center" wrapText="1"/>
    </xf>
    <xf numFmtId="49" fontId="2" fillId="0" borderId="1" xfId="0" applyNumberFormat="1" applyFont="1" applyFill="1" applyBorder="1" applyAlignment="1">
      <alignment horizontal="left" vertical="center" wrapText="1"/>
    </xf>
    <xf numFmtId="49" fontId="3" fillId="0" borderId="2" xfId="0" applyNumberFormat="1" applyFont="1" applyFill="1" applyBorder="1" applyAlignment="1">
      <alignment horizontal="left" wrapText="1"/>
    </xf>
    <xf numFmtId="49" fontId="2" fillId="0" borderId="1" xfId="0" applyNumberFormat="1" applyFont="1" applyFill="1" applyBorder="1" applyAlignment="1">
      <alignment horizontal="left" vertical="center" wrapText="1"/>
    </xf>
    <xf numFmtId="2" fontId="21" fillId="0" borderId="0" xfId="0" applyNumberFormat="1" applyFont="1"/>
    <xf numFmtId="2" fontId="2" fillId="3" borderId="0" xfId="0" applyNumberFormat="1" applyFont="1" applyFill="1" applyBorder="1" applyAlignment="1">
      <alignment vertical="center" wrapText="1"/>
    </xf>
    <xf numFmtId="0" fontId="5" fillId="0" borderId="1" xfId="0" applyFont="1" applyBorder="1" applyAlignment="1">
      <alignment horizontal="center" vertical="center" wrapText="1"/>
    </xf>
    <xf numFmtId="49" fontId="30" fillId="2" borderId="1" xfId="0" applyNumberFormat="1" applyFont="1" applyFill="1" applyBorder="1" applyAlignment="1">
      <alignment horizontal="center" wrapText="1"/>
    </xf>
    <xf numFmtId="0" fontId="6" fillId="2" borderId="5" xfId="1" applyFont="1" applyFill="1" applyBorder="1" applyAlignment="1">
      <alignment wrapText="1"/>
    </xf>
    <xf numFmtId="4" fontId="6" fillId="0" borderId="5" xfId="1" applyNumberFormat="1" applyFont="1" applyBorder="1" applyAlignment="1">
      <alignment horizontal="right" wrapText="1"/>
    </xf>
    <xf numFmtId="0" fontId="6" fillId="2" borderId="2" xfId="1" applyFont="1" applyFill="1" applyBorder="1" applyAlignment="1">
      <alignment wrapText="1"/>
    </xf>
    <xf numFmtId="4" fontId="6" fillId="0" borderId="2" xfId="1" applyNumberFormat="1" applyFont="1" applyBorder="1" applyAlignment="1">
      <alignment horizontal="right" wrapText="1"/>
    </xf>
    <xf numFmtId="0" fontId="6" fillId="2" borderId="15" xfId="1" applyFont="1" applyFill="1" applyBorder="1" applyAlignment="1">
      <alignment wrapText="1"/>
    </xf>
    <xf numFmtId="4" fontId="6" fillId="0" borderId="16" xfId="1" applyNumberFormat="1" applyFont="1" applyBorder="1" applyAlignment="1">
      <alignment horizontal="right" wrapText="1"/>
    </xf>
    <xf numFmtId="49" fontId="2" fillId="0" borderId="1" xfId="0" applyNumberFormat="1" applyFont="1" applyFill="1" applyBorder="1" applyAlignment="1">
      <alignment horizontal="left" vertical="center" wrapText="1"/>
    </xf>
    <xf numFmtId="2" fontId="22" fillId="0" borderId="1" xfId="0" applyNumberFormat="1" applyFont="1" applyFill="1" applyBorder="1" applyAlignment="1">
      <alignment horizontal="center" wrapText="1"/>
    </xf>
    <xf numFmtId="2" fontId="6" fillId="0" borderId="1" xfId="1" applyNumberFormat="1" applyFont="1" applyBorder="1" applyAlignment="1">
      <alignment horizontal="right" wrapText="1"/>
    </xf>
    <xf numFmtId="4" fontId="6" fillId="0" borderId="1" xfId="1" applyNumberFormat="1" applyFont="1" applyFill="1" applyBorder="1" applyAlignment="1">
      <alignment horizontal="right" wrapText="1"/>
    </xf>
    <xf numFmtId="0" fontId="2" fillId="3" borderId="2" xfId="0" applyFont="1" applyFill="1" applyBorder="1" applyAlignment="1">
      <alignment horizontal="center" vertical="center" wrapText="1"/>
    </xf>
    <xf numFmtId="0" fontId="2" fillId="3" borderId="1" xfId="0" applyFont="1" applyFill="1" applyBorder="1" applyAlignment="1">
      <alignment horizontal="center" vertical="center" wrapText="1"/>
    </xf>
    <xf numFmtId="2" fontId="20" fillId="2" borderId="7" xfId="0" applyNumberFormat="1" applyFont="1" applyFill="1" applyBorder="1" applyAlignment="1">
      <alignment horizontal="center" vertical="center" wrapText="1"/>
    </xf>
    <xf numFmtId="1" fontId="2" fillId="3" borderId="7" xfId="0" applyNumberFormat="1" applyFont="1" applyFill="1" applyBorder="1" applyAlignment="1">
      <alignment horizontal="center" vertical="center" wrapText="1"/>
    </xf>
    <xf numFmtId="2" fontId="20" fillId="0" borderId="7" xfId="1" applyNumberFormat="1" applyFont="1" applyFill="1" applyBorder="1" applyAlignment="1">
      <alignment horizontal="center" wrapText="1"/>
    </xf>
    <xf numFmtId="2" fontId="20" fillId="0" borderId="7" xfId="0" applyNumberFormat="1" applyFont="1" applyBorder="1" applyAlignment="1">
      <alignment horizontal="center" vertical="top" wrapText="1"/>
    </xf>
    <xf numFmtId="2" fontId="24" fillId="3" borderId="7" xfId="0" applyNumberFormat="1" applyFont="1" applyFill="1" applyBorder="1" applyAlignment="1">
      <alignment horizontal="center" vertical="center" wrapText="1"/>
    </xf>
    <xf numFmtId="2" fontId="3" fillId="0" borderId="7" xfId="1" applyNumberFormat="1" applyFont="1" applyFill="1" applyBorder="1" applyAlignment="1">
      <alignment horizontal="center" wrapText="1"/>
    </xf>
    <xf numFmtId="2" fontId="3" fillId="0" borderId="7" xfId="0" applyNumberFormat="1" applyFont="1" applyBorder="1" applyAlignment="1">
      <alignment horizontal="center" vertical="top" wrapText="1"/>
    </xf>
    <xf numFmtId="2" fontId="3" fillId="0" borderId="7" xfId="1" applyNumberFormat="1" applyFont="1" applyBorder="1" applyAlignment="1">
      <alignment horizontal="center" wrapText="1"/>
    </xf>
    <xf numFmtId="2" fontId="20" fillId="0" borderId="7" xfId="1" applyNumberFormat="1" applyFont="1" applyBorder="1" applyAlignment="1">
      <alignment horizontal="center" wrapText="1"/>
    </xf>
    <xf numFmtId="2" fontId="20" fillId="0" borderId="7" xfId="0" applyNumberFormat="1" applyFont="1" applyBorder="1" applyAlignment="1">
      <alignment horizontal="center"/>
    </xf>
    <xf numFmtId="0" fontId="21" fillId="0" borderId="1" xfId="0" applyFont="1" applyBorder="1"/>
    <xf numFmtId="0" fontId="2" fillId="3" borderId="1" xfId="0" applyFont="1" applyFill="1" applyBorder="1" applyAlignment="1">
      <alignment vertical="center" wrapText="1"/>
    </xf>
    <xf numFmtId="0" fontId="25" fillId="3" borderId="1" xfId="0" applyFont="1" applyFill="1" applyBorder="1"/>
    <xf numFmtId="0" fontId="0" fillId="0" borderId="1" xfId="0" applyBorder="1"/>
    <xf numFmtId="2" fontId="0" fillId="0" borderId="1" xfId="0" applyNumberFormat="1" applyBorder="1" applyAlignment="1">
      <alignment horizontal="center"/>
    </xf>
    <xf numFmtId="2" fontId="25" fillId="3" borderId="1" xfId="0" applyNumberFormat="1" applyFont="1" applyFill="1" applyBorder="1" applyAlignment="1">
      <alignment horizontal="center"/>
    </xf>
    <xf numFmtId="2" fontId="0" fillId="0" borderId="0" xfId="0" applyNumberFormat="1"/>
    <xf numFmtId="2" fontId="3" fillId="0" borderId="1" xfId="0" applyNumberFormat="1" applyFont="1" applyBorder="1" applyAlignment="1">
      <alignment horizontal="center"/>
    </xf>
    <xf numFmtId="2" fontId="26" fillId="0" borderId="0" xfId="0" applyNumberFormat="1" applyFont="1"/>
    <xf numFmtId="0" fontId="2" fillId="2" borderId="2" xfId="0" applyFont="1" applyFill="1" applyBorder="1" applyAlignment="1">
      <alignment horizontal="center" vertical="center" wrapText="1"/>
    </xf>
    <xf numFmtId="0" fontId="0" fillId="0" borderId="1" xfId="0" applyFont="1" applyBorder="1"/>
    <xf numFmtId="0" fontId="2" fillId="0" borderId="1" xfId="0" applyFont="1" applyBorder="1" applyAlignment="1">
      <alignment horizontal="center"/>
    </xf>
    <xf numFmtId="3" fontId="6" fillId="0" borderId="7" xfId="1" applyNumberFormat="1" applyFont="1" applyBorder="1" applyAlignment="1">
      <alignment horizontal="center" vertical="center"/>
    </xf>
    <xf numFmtId="166" fontId="6" fillId="0" borderId="7" xfId="1" applyNumberFormat="1" applyFont="1" applyBorder="1" applyAlignment="1">
      <alignment horizontal="right" wrapText="1"/>
    </xf>
    <xf numFmtId="165" fontId="6" fillId="0" borderId="7" xfId="1" applyNumberFormat="1" applyFont="1" applyFill="1" applyBorder="1" applyAlignment="1">
      <alignment horizontal="right" wrapText="1"/>
    </xf>
    <xf numFmtId="165" fontId="6" fillId="0" borderId="7" xfId="1" applyNumberFormat="1" applyFont="1" applyBorder="1" applyAlignment="1">
      <alignment horizontal="right" wrapText="1"/>
    </xf>
    <xf numFmtId="3" fontId="6" fillId="0" borderId="7" xfId="1" applyNumberFormat="1" applyFont="1" applyBorder="1" applyAlignment="1">
      <alignment horizontal="right" wrapText="1"/>
    </xf>
    <xf numFmtId="4" fontId="6" fillId="0" borderId="7" xfId="1" applyNumberFormat="1" applyFont="1" applyBorder="1" applyAlignment="1">
      <alignment horizontal="right" wrapText="1"/>
    </xf>
    <xf numFmtId="4" fontId="6" fillId="0" borderId="10" xfId="1" applyNumberFormat="1" applyFont="1" applyBorder="1" applyAlignment="1">
      <alignment horizontal="right" wrapText="1"/>
    </xf>
    <xf numFmtId="4" fontId="6" fillId="0" borderId="17" xfId="1" applyNumberFormat="1" applyFont="1" applyBorder="1" applyAlignment="1">
      <alignment horizontal="right" wrapText="1"/>
    </xf>
    <xf numFmtId="4" fontId="6" fillId="0" borderId="11" xfId="1" applyNumberFormat="1" applyFont="1" applyBorder="1" applyAlignment="1">
      <alignment horizontal="right" wrapText="1"/>
    </xf>
    <xf numFmtId="0" fontId="11" fillId="0" borderId="1" xfId="1" applyFont="1" applyBorder="1"/>
    <xf numFmtId="4" fontId="11" fillId="0" borderId="1" xfId="1" applyNumberFormat="1" applyFont="1" applyBorder="1"/>
    <xf numFmtId="4" fontId="18" fillId="0" borderId="1" xfId="1" applyNumberFormat="1" applyFont="1" applyBorder="1"/>
    <xf numFmtId="0" fontId="5" fillId="0" borderId="1" xfId="0" applyFont="1" applyBorder="1" applyAlignment="1">
      <alignment horizontal="center" vertical="center"/>
    </xf>
    <xf numFmtId="0" fontId="2" fillId="0" borderId="1" xfId="0" applyFont="1" applyBorder="1" applyAlignment="1">
      <alignment horizontal="center" vertical="center"/>
    </xf>
    <xf numFmtId="0" fontId="5" fillId="2" borderId="1" xfId="0" applyFont="1" applyFill="1" applyBorder="1" applyAlignment="1">
      <alignment horizontal="center" vertical="center"/>
    </xf>
    <xf numFmtId="0" fontId="5" fillId="2" borderId="1" xfId="0" applyFont="1" applyFill="1" applyBorder="1" applyAlignment="1">
      <alignment horizontal="left"/>
    </xf>
    <xf numFmtId="0" fontId="5" fillId="0" borderId="1" xfId="0" applyFont="1" applyBorder="1" applyAlignment="1">
      <alignment horizontal="center"/>
    </xf>
    <xf numFmtId="49" fontId="2" fillId="0" borderId="1" xfId="0" applyNumberFormat="1" applyFont="1" applyFill="1" applyBorder="1" applyAlignment="1">
      <alignment horizontal="left" vertical="center" wrapText="1"/>
    </xf>
    <xf numFmtId="0" fontId="2" fillId="0" borderId="0" xfId="0" applyFont="1" applyAlignment="1">
      <alignment vertical="center"/>
    </xf>
    <xf numFmtId="0" fontId="23" fillId="0" borderId="3" xfId="0" applyFont="1" applyFill="1" applyBorder="1" applyAlignment="1">
      <alignment horizontal="center" vertical="center" wrapText="1"/>
    </xf>
    <xf numFmtId="49" fontId="22" fillId="0" borderId="12" xfId="0" applyNumberFormat="1" applyFont="1" applyFill="1" applyBorder="1" applyAlignment="1">
      <alignment horizontal="center" vertical="center" wrapText="1"/>
    </xf>
    <xf numFmtId="49" fontId="22" fillId="0" borderId="0" xfId="0" applyNumberFormat="1" applyFont="1" applyFill="1" applyBorder="1" applyAlignment="1">
      <alignment horizontal="center" vertical="center" wrapText="1"/>
    </xf>
    <xf numFmtId="49" fontId="22" fillId="3" borderId="10" xfId="0" applyNumberFormat="1" applyFont="1" applyFill="1" applyBorder="1" applyAlignment="1">
      <alignment horizontal="center" wrapText="1"/>
    </xf>
    <xf numFmtId="49" fontId="22" fillId="3" borderId="9" xfId="0" applyNumberFormat="1" applyFont="1" applyFill="1" applyBorder="1" applyAlignment="1">
      <alignment horizontal="center" wrapText="1"/>
    </xf>
    <xf numFmtId="49" fontId="22" fillId="2" borderId="10" xfId="0" applyNumberFormat="1" applyFont="1" applyFill="1" applyBorder="1" applyAlignment="1">
      <alignment horizontal="center" vertical="center" wrapText="1"/>
    </xf>
    <xf numFmtId="49" fontId="22" fillId="2" borderId="9" xfId="0" applyNumberFormat="1" applyFont="1" applyFill="1" applyBorder="1" applyAlignment="1">
      <alignment horizontal="center" vertical="center" wrapText="1"/>
    </xf>
    <xf numFmtId="0" fontId="8" fillId="0" borderId="0" xfId="0" applyFont="1" applyFill="1" applyAlignment="1">
      <alignment horizontal="center" vertical="center" wrapText="1"/>
    </xf>
    <xf numFmtId="49" fontId="22" fillId="0" borderId="10" xfId="0" applyNumberFormat="1" applyFont="1" applyFill="1" applyBorder="1" applyAlignment="1">
      <alignment horizontal="center" vertical="center" wrapText="1"/>
    </xf>
    <xf numFmtId="49" fontId="22" fillId="0" borderId="9" xfId="0" applyNumberFormat="1" applyFont="1" applyFill="1" applyBorder="1" applyAlignment="1">
      <alignment horizontal="center" vertical="center" wrapText="1"/>
    </xf>
    <xf numFmtId="49" fontId="22" fillId="0" borderId="10" xfId="0" applyNumberFormat="1" applyFont="1" applyFill="1" applyBorder="1" applyAlignment="1">
      <alignment horizontal="center" wrapText="1"/>
    </xf>
    <xf numFmtId="49" fontId="22" fillId="0" borderId="9" xfId="0" applyNumberFormat="1" applyFont="1" applyFill="1" applyBorder="1" applyAlignment="1">
      <alignment horizont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0" fillId="3" borderId="10" xfId="0" applyFont="1" applyFill="1" applyBorder="1" applyAlignment="1">
      <alignment horizontal="center" wrapText="1"/>
    </xf>
    <xf numFmtId="0" fontId="20" fillId="3" borderId="9" xfId="0" applyFont="1" applyFill="1" applyBorder="1" applyAlignment="1">
      <alignment horizontal="center" wrapText="1"/>
    </xf>
    <xf numFmtId="49" fontId="20" fillId="0" borderId="10" xfId="0" applyNumberFormat="1" applyFont="1" applyFill="1" applyBorder="1" applyAlignment="1">
      <alignment horizontal="center" wrapText="1"/>
    </xf>
    <xf numFmtId="49" fontId="20" fillId="0" borderId="9" xfId="0" applyNumberFormat="1" applyFont="1" applyFill="1" applyBorder="1" applyAlignment="1">
      <alignment horizontal="center" wrapText="1"/>
    </xf>
    <xf numFmtId="49" fontId="20" fillId="0" borderId="12" xfId="0" applyNumberFormat="1" applyFont="1" applyFill="1" applyBorder="1" applyAlignment="1">
      <alignment horizontal="center" vertical="center" wrapText="1"/>
    </xf>
    <xf numFmtId="49" fontId="20" fillId="0" borderId="0" xfId="0" applyNumberFormat="1" applyFont="1" applyFill="1" applyBorder="1" applyAlignment="1">
      <alignment horizontal="center" vertical="center" wrapText="1"/>
    </xf>
    <xf numFmtId="0" fontId="2" fillId="0" borderId="0" xfId="0" applyFont="1" applyAlignment="1">
      <alignment horizontal="right" wrapText="1"/>
    </xf>
    <xf numFmtId="0" fontId="2" fillId="3" borderId="5"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15" fillId="0" borderId="0" xfId="1" applyFont="1" applyBorder="1" applyAlignment="1">
      <alignment horizontal="center" vertical="center" wrapText="1"/>
    </xf>
    <xf numFmtId="4" fontId="6" fillId="0" borderId="12" xfId="1" applyNumberFormat="1" applyFont="1" applyBorder="1" applyAlignment="1">
      <alignment horizontal="center" vertical="center" wrapText="1"/>
    </xf>
    <xf numFmtId="4" fontId="6" fillId="0" borderId="0" xfId="1" applyNumberFormat="1" applyFont="1" applyBorder="1" applyAlignment="1">
      <alignment horizontal="center" vertical="center" wrapText="1"/>
    </xf>
    <xf numFmtId="4" fontId="11" fillId="0" borderId="5" xfId="1" applyNumberFormat="1" applyFont="1" applyBorder="1" applyAlignment="1">
      <alignment horizontal="center"/>
    </xf>
    <xf numFmtId="4" fontId="11" fillId="0" borderId="6" xfId="1" applyNumberFormat="1" applyFont="1" applyBorder="1" applyAlignment="1">
      <alignment horizontal="center"/>
    </xf>
    <xf numFmtId="4" fontId="11" fillId="0" borderId="2" xfId="1" applyNumberFormat="1" applyFont="1" applyBorder="1" applyAlignment="1">
      <alignment horizontal="center"/>
    </xf>
    <xf numFmtId="0" fontId="6" fillId="0" borderId="5" xfId="1" applyFont="1" applyBorder="1" applyAlignment="1">
      <alignment horizontal="center" vertical="top" wrapText="1"/>
    </xf>
    <xf numFmtId="0" fontId="6" fillId="0" borderId="6" xfId="1" applyFont="1" applyBorder="1" applyAlignment="1">
      <alignment horizontal="center" vertical="top" wrapText="1"/>
    </xf>
    <xf numFmtId="0" fontId="6" fillId="0" borderId="2" xfId="1" applyFont="1" applyBorder="1" applyAlignment="1">
      <alignment horizontal="center" vertical="top" wrapText="1"/>
    </xf>
    <xf numFmtId="0" fontId="6" fillId="0" borderId="1" xfId="1" applyFont="1" applyBorder="1" applyAlignment="1">
      <alignment horizontal="left" vertical="top" wrapText="1"/>
    </xf>
    <xf numFmtId="0" fontId="6" fillId="0" borderId="1" xfId="1" applyFont="1" applyBorder="1" applyAlignment="1">
      <alignment horizontal="center" vertical="top" wrapText="1"/>
    </xf>
    <xf numFmtId="3" fontId="6" fillId="0" borderId="10" xfId="1" applyNumberFormat="1" applyFont="1" applyBorder="1" applyAlignment="1">
      <alignment horizontal="center" wrapText="1"/>
    </xf>
    <xf numFmtId="3" fontId="6" fillId="0" borderId="12" xfId="1" applyNumberFormat="1" applyFont="1" applyBorder="1" applyAlignment="1">
      <alignment horizontal="center" wrapText="1"/>
    </xf>
    <xf numFmtId="3" fontId="6" fillId="0" borderId="11" xfId="1" applyNumberFormat="1" applyFont="1" applyBorder="1" applyAlignment="1">
      <alignment horizontal="center" wrapText="1"/>
    </xf>
    <xf numFmtId="3" fontId="6" fillId="0" borderId="5" xfId="1" applyNumberFormat="1" applyFont="1" applyBorder="1" applyAlignment="1">
      <alignment horizontal="center" wrapText="1"/>
    </xf>
    <xf numFmtId="3" fontId="6" fillId="0" borderId="6" xfId="1" applyNumberFormat="1" applyFont="1" applyBorder="1" applyAlignment="1">
      <alignment horizontal="center" wrapText="1"/>
    </xf>
    <xf numFmtId="3" fontId="6" fillId="0" borderId="2" xfId="1" applyNumberFormat="1" applyFont="1" applyBorder="1" applyAlignment="1">
      <alignment horizontal="center" wrapText="1"/>
    </xf>
    <xf numFmtId="0" fontId="6" fillId="0" borderId="7" xfId="1" applyFont="1" applyBorder="1" applyAlignment="1">
      <alignment horizontal="center" vertical="top" wrapText="1"/>
    </xf>
    <xf numFmtId="0" fontId="6" fillId="2" borderId="1" xfId="1" applyFont="1" applyFill="1" applyBorder="1" applyAlignment="1">
      <alignment horizontal="center" vertical="center" wrapText="1"/>
    </xf>
    <xf numFmtId="0" fontId="6" fillId="0" borderId="1" xfId="1" applyFont="1" applyBorder="1" applyAlignment="1">
      <alignment horizontal="center" vertical="center" wrapText="1"/>
    </xf>
    <xf numFmtId="0" fontId="6" fillId="0" borderId="1" xfId="1" applyFont="1" applyBorder="1" applyAlignment="1">
      <alignment horizontal="center" vertical="center"/>
    </xf>
    <xf numFmtId="0" fontId="6" fillId="2" borderId="5" xfId="1" applyFont="1" applyFill="1" applyBorder="1" applyAlignment="1">
      <alignment horizontal="center" wrapText="1"/>
    </xf>
    <xf numFmtId="0" fontId="6" fillId="2" borderId="6" xfId="1" applyFont="1" applyFill="1" applyBorder="1" applyAlignment="1">
      <alignment horizontal="center" wrapText="1"/>
    </xf>
    <xf numFmtId="0" fontId="6" fillId="2" borderId="2" xfId="1" applyFont="1" applyFill="1" applyBorder="1" applyAlignment="1">
      <alignment horizontal="center" wrapText="1"/>
    </xf>
    <xf numFmtId="0" fontId="10" fillId="0" borderId="0" xfId="0" applyFont="1" applyFill="1" applyAlignment="1">
      <alignment horizontal="center" vertical="center" wrapText="1"/>
    </xf>
    <xf numFmtId="2" fontId="20" fillId="3" borderId="2" xfId="0" applyNumberFormat="1" applyFont="1" applyFill="1" applyBorder="1" applyAlignment="1">
      <alignment horizontal="center" vertical="center" wrapText="1"/>
    </xf>
    <xf numFmtId="2" fontId="20" fillId="3" borderId="1" xfId="0" applyNumberFormat="1" applyFont="1" applyFill="1" applyBorder="1" applyAlignment="1">
      <alignment horizontal="center" vertical="center" wrapText="1"/>
    </xf>
    <xf numFmtId="0" fontId="20" fillId="3" borderId="11" xfId="0" applyFont="1" applyFill="1" applyBorder="1" applyAlignment="1">
      <alignment horizontal="center" vertical="center" wrapText="1"/>
    </xf>
    <xf numFmtId="0" fontId="20" fillId="3" borderId="3" xfId="0" applyFont="1" applyFill="1" applyBorder="1" applyAlignment="1">
      <alignment horizontal="center" vertical="center" wrapText="1"/>
    </xf>
    <xf numFmtId="49" fontId="2" fillId="0" borderId="1" xfId="0" applyNumberFormat="1" applyFont="1" applyFill="1" applyBorder="1" applyAlignment="1">
      <alignment horizontal="left" vertical="center" wrapText="1"/>
    </xf>
    <xf numFmtId="0" fontId="2" fillId="0" borderId="1" xfId="0" applyFont="1" applyBorder="1" applyAlignment="1">
      <alignment horizontal="center" vertical="top" wrapText="1"/>
    </xf>
    <xf numFmtId="0" fontId="20" fillId="3" borderId="1" xfId="0" applyFont="1" applyFill="1" applyBorder="1" applyAlignment="1">
      <alignment horizontal="center" vertical="center" wrapText="1"/>
    </xf>
    <xf numFmtId="49" fontId="20" fillId="0" borderId="5" xfId="0" applyNumberFormat="1" applyFont="1" applyFill="1" applyBorder="1" applyAlignment="1">
      <alignment horizontal="left" vertical="center" wrapText="1"/>
    </xf>
    <xf numFmtId="49" fontId="20" fillId="0" borderId="6" xfId="0" applyNumberFormat="1" applyFont="1" applyFill="1" applyBorder="1" applyAlignment="1">
      <alignment horizontal="left" vertical="center" wrapText="1"/>
    </xf>
    <xf numFmtId="49" fontId="20" fillId="0" borderId="2" xfId="0" applyNumberFormat="1" applyFont="1" applyFill="1" applyBorder="1" applyAlignment="1">
      <alignment horizontal="left" vertical="center" wrapText="1"/>
    </xf>
    <xf numFmtId="0" fontId="20" fillId="0" borderId="5" xfId="0" applyFont="1" applyBorder="1" applyAlignment="1">
      <alignment horizontal="center" vertical="top" wrapText="1"/>
    </xf>
    <xf numFmtId="0" fontId="20" fillId="0" borderId="6" xfId="0" applyFont="1" applyBorder="1" applyAlignment="1">
      <alignment horizontal="center" vertical="top" wrapText="1"/>
    </xf>
    <xf numFmtId="0" fontId="20" fillId="0" borderId="2" xfId="0" applyFont="1" applyBorder="1" applyAlignment="1">
      <alignment horizontal="center" vertical="top" wrapText="1"/>
    </xf>
    <xf numFmtId="49" fontId="20" fillId="3" borderId="6" xfId="0" applyNumberFormat="1" applyFont="1" applyFill="1" applyBorder="1" applyAlignment="1">
      <alignment horizontal="left" vertical="center" wrapText="1"/>
    </xf>
    <xf numFmtId="49" fontId="20" fillId="3" borderId="2" xfId="0" applyNumberFormat="1" applyFont="1" applyFill="1" applyBorder="1" applyAlignment="1">
      <alignment horizontal="left" vertical="center" wrapText="1"/>
    </xf>
    <xf numFmtId="49" fontId="20" fillId="0" borderId="12" xfId="0" applyNumberFormat="1" applyFont="1" applyBorder="1" applyAlignment="1">
      <alignment horizontal="center" vertical="center" wrapText="1"/>
    </xf>
    <xf numFmtId="49" fontId="20" fillId="0" borderId="11" xfId="0" applyNumberFormat="1" applyFont="1" applyBorder="1" applyAlignment="1">
      <alignment horizontal="center" vertical="center" wrapText="1"/>
    </xf>
    <xf numFmtId="0" fontId="10" fillId="0" borderId="1" xfId="1" applyFont="1" applyBorder="1" applyAlignment="1">
      <alignment horizontal="center" vertical="center" wrapText="1"/>
    </xf>
    <xf numFmtId="0" fontId="20" fillId="0" borderId="1" xfId="0" applyFont="1" applyBorder="1" applyAlignment="1">
      <alignment horizontal="center" vertical="center" wrapText="1"/>
    </xf>
    <xf numFmtId="49" fontId="2" fillId="0" borderId="5" xfId="0" applyNumberFormat="1" applyFont="1" applyFill="1" applyBorder="1" applyAlignment="1">
      <alignment horizontal="center" vertical="center" wrapText="1"/>
    </xf>
    <xf numFmtId="49" fontId="2" fillId="0" borderId="6" xfId="0" applyNumberFormat="1"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2" fillId="0" borderId="2" xfId="0" applyFont="1" applyBorder="1" applyAlignment="1">
      <alignment horizontal="center" vertical="top" wrapText="1"/>
    </xf>
    <xf numFmtId="49" fontId="20" fillId="0" borderId="1" xfId="0" applyNumberFormat="1" applyFont="1" applyFill="1" applyBorder="1" applyAlignment="1">
      <alignment horizontal="left" vertical="center" wrapText="1"/>
    </xf>
    <xf numFmtId="0" fontId="20" fillId="2" borderId="5" xfId="0" applyFont="1" applyFill="1" applyBorder="1" applyAlignment="1">
      <alignment horizontal="center" vertical="top" wrapText="1"/>
    </xf>
    <xf numFmtId="0" fontId="20" fillId="2" borderId="6" xfId="0" applyFont="1" applyFill="1" applyBorder="1" applyAlignment="1">
      <alignment horizontal="center" vertical="top" wrapText="1"/>
    </xf>
    <xf numFmtId="0" fontId="20" fillId="2" borderId="2" xfId="0" applyFont="1" applyFill="1" applyBorder="1" applyAlignment="1">
      <alignment horizontal="center" vertical="top" wrapText="1"/>
    </xf>
    <xf numFmtId="0" fontId="20" fillId="0" borderId="1" xfId="0" applyFont="1" applyBorder="1" applyAlignment="1">
      <alignment horizontal="center" vertical="top" wrapText="1"/>
    </xf>
    <xf numFmtId="0" fontId="2" fillId="3" borderId="6" xfId="0" applyFont="1" applyFill="1" applyBorder="1" applyAlignment="1">
      <alignment horizontal="center"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2" fillId="0" borderId="0" xfId="0" applyFont="1" applyAlignment="1">
      <alignment vertical="center" wrapText="1"/>
    </xf>
    <xf numFmtId="0" fontId="2" fillId="0" borderId="1" xfId="0" applyFont="1" applyBorder="1" applyAlignment="1">
      <alignment vertical="center" wrapText="1"/>
    </xf>
    <xf numFmtId="0" fontId="5" fillId="0" borderId="1" xfId="0" applyFont="1" applyBorder="1" applyAlignment="1">
      <alignment horizontal="justify" vertical="center"/>
    </xf>
    <xf numFmtId="0" fontId="5" fillId="0" borderId="0" xfId="0" applyFont="1" applyAlignment="1">
      <alignment vertical="center" wrapText="1"/>
    </xf>
  </cellXfs>
  <cellStyles count="3">
    <cellStyle name="Обычный" xfId="0" builtinId="0"/>
    <cellStyle name="Обычный 2" xfId="1" xr:uid="{00000000-0005-0000-0000-000001000000}"/>
    <cellStyle name="Финансовый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1"/>
  <sheetViews>
    <sheetView topLeftCell="A10" zoomScale="80" zoomScaleNormal="80" zoomScaleSheetLayoutView="77" workbookViewId="0">
      <selection activeCell="B12" sqref="B12"/>
    </sheetView>
  </sheetViews>
  <sheetFormatPr defaultRowHeight="12.75" x14ac:dyDescent="0.2"/>
  <cols>
    <col min="1" max="1" width="44.85546875" customWidth="1"/>
    <col min="2" max="2" width="92.42578125" customWidth="1"/>
  </cols>
  <sheetData>
    <row r="1" spans="1:2" ht="18.75" x14ac:dyDescent="0.3">
      <c r="A1" s="108"/>
      <c r="B1" s="108"/>
    </row>
    <row r="2" spans="1:2" ht="17.25" customHeight="1" x14ac:dyDescent="0.3">
      <c r="A2" s="109"/>
      <c r="B2" s="110" t="s">
        <v>162</v>
      </c>
    </row>
    <row r="3" spans="1:2" ht="101.25" customHeight="1" x14ac:dyDescent="0.2">
      <c r="A3" s="224" t="s">
        <v>288</v>
      </c>
      <c r="B3" s="224"/>
    </row>
    <row r="4" spans="1:2" ht="48" customHeight="1" x14ac:dyDescent="0.2">
      <c r="A4" s="111" t="s">
        <v>163</v>
      </c>
      <c r="B4" s="117" t="s">
        <v>177</v>
      </c>
    </row>
    <row r="5" spans="1:2" ht="37.5" x14ac:dyDescent="0.25">
      <c r="A5" s="111" t="s">
        <v>164</v>
      </c>
      <c r="B5" s="116" t="s">
        <v>42</v>
      </c>
    </row>
    <row r="6" spans="1:2" ht="37.5" x14ac:dyDescent="0.25">
      <c r="A6" s="111" t="s">
        <v>165</v>
      </c>
      <c r="B6" s="116" t="s">
        <v>42</v>
      </c>
    </row>
    <row r="7" spans="1:2" ht="409.5" customHeight="1" x14ac:dyDescent="0.2">
      <c r="A7" s="111" t="s">
        <v>166</v>
      </c>
      <c r="B7" s="118" t="s">
        <v>304</v>
      </c>
    </row>
    <row r="8" spans="1:2" ht="94.5" customHeight="1" x14ac:dyDescent="0.2">
      <c r="A8" s="111" t="s">
        <v>167</v>
      </c>
      <c r="B8" s="118" t="s">
        <v>259</v>
      </c>
    </row>
    <row r="9" spans="1:2" ht="274.5" customHeight="1" x14ac:dyDescent="0.2">
      <c r="A9" s="111" t="s">
        <v>168</v>
      </c>
      <c r="B9" s="115" t="s">
        <v>178</v>
      </c>
    </row>
    <row r="10" spans="1:2" ht="308.25" customHeight="1" x14ac:dyDescent="0.2">
      <c r="A10" s="111" t="s">
        <v>169</v>
      </c>
      <c r="B10" s="115" t="s">
        <v>179</v>
      </c>
    </row>
    <row r="11" spans="1:2" ht="21.75" customHeight="1" x14ac:dyDescent="0.2">
      <c r="A11" s="111" t="s">
        <v>170</v>
      </c>
      <c r="B11" s="112" t="s">
        <v>289</v>
      </c>
    </row>
    <row r="12" spans="1:2" ht="288.75" customHeight="1" x14ac:dyDescent="0.2">
      <c r="A12" s="111" t="s">
        <v>171</v>
      </c>
      <c r="B12" s="310" t="s">
        <v>310</v>
      </c>
    </row>
    <row r="13" spans="1:2" ht="228.75" customHeight="1" x14ac:dyDescent="0.2">
      <c r="A13" s="111" t="s">
        <v>172</v>
      </c>
      <c r="B13" s="309" t="s">
        <v>309</v>
      </c>
    </row>
    <row r="14" spans="1:2" ht="112.5" customHeight="1" x14ac:dyDescent="0.2">
      <c r="A14" s="113" t="s">
        <v>173</v>
      </c>
      <c r="B14" s="223"/>
    </row>
    <row r="15" spans="1:2" ht="15.75" x14ac:dyDescent="0.2">
      <c r="A15" s="114" t="s">
        <v>174</v>
      </c>
      <c r="B15" s="223"/>
    </row>
    <row r="16" spans="1:2" ht="15.75" x14ac:dyDescent="0.2">
      <c r="A16" s="114" t="s">
        <v>175</v>
      </c>
      <c r="B16" s="223"/>
    </row>
    <row r="17" spans="2:2" ht="15.75" x14ac:dyDescent="0.2">
      <c r="B17" s="223"/>
    </row>
    <row r="18" spans="2:2" ht="15.75" x14ac:dyDescent="0.2">
      <c r="B18" s="223"/>
    </row>
    <row r="19" spans="2:2" ht="15.75" x14ac:dyDescent="0.2">
      <c r="B19" s="223"/>
    </row>
    <row r="20" spans="2:2" ht="15.75" x14ac:dyDescent="0.2">
      <c r="B20" s="223"/>
    </row>
    <row r="21" spans="2:2" ht="15.75" x14ac:dyDescent="0.2">
      <c r="B21" s="223"/>
    </row>
  </sheetData>
  <mergeCells count="1">
    <mergeCell ref="A3:B3"/>
  </mergeCells>
  <pageMargins left="0.7" right="0.7" top="0.75" bottom="0.75" header="0.3" footer="0.3"/>
  <pageSetup paperSize="9" scale="65"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fitToPage="1"/>
  </sheetPr>
  <dimension ref="A1:K62"/>
  <sheetViews>
    <sheetView view="pageBreakPreview" topLeftCell="A38" zoomScaleSheetLayoutView="100" workbookViewId="0">
      <selection activeCell="H18" sqref="H18"/>
    </sheetView>
  </sheetViews>
  <sheetFormatPr defaultRowHeight="15.75" x14ac:dyDescent="0.25"/>
  <cols>
    <col min="1" max="1" width="8.28515625" style="1" customWidth="1"/>
    <col min="2" max="2" width="37.85546875" style="33" customWidth="1"/>
    <col min="3" max="3" width="26.28515625" style="1" customWidth="1"/>
    <col min="4" max="4" width="11.85546875" style="1" customWidth="1"/>
    <col min="5" max="5" width="8.140625" style="1" customWidth="1"/>
    <col min="6" max="10" width="7.42578125" style="1" customWidth="1"/>
  </cols>
  <sheetData>
    <row r="1" spans="1:11" hidden="1" x14ac:dyDescent="0.25">
      <c r="A1" s="28"/>
      <c r="B1" s="31"/>
      <c r="C1" s="8"/>
      <c r="D1" s="8"/>
      <c r="E1" s="9"/>
      <c r="F1" s="9"/>
      <c r="G1" s="9"/>
      <c r="H1" s="9"/>
    </row>
    <row r="2" spans="1:11" ht="24" customHeight="1" x14ac:dyDescent="0.25">
      <c r="A2" s="28"/>
      <c r="B2" s="32"/>
      <c r="C2" s="10"/>
      <c r="D2" s="10"/>
      <c r="E2" s="11"/>
      <c r="F2" s="11"/>
      <c r="G2" s="11"/>
      <c r="H2" s="245" t="s">
        <v>160</v>
      </c>
      <c r="I2" s="245"/>
      <c r="J2" s="245"/>
    </row>
    <row r="3" spans="1:11" x14ac:dyDescent="0.25">
      <c r="A3" s="28"/>
      <c r="B3" s="32"/>
      <c r="C3" s="10"/>
      <c r="D3" s="10"/>
      <c r="E3" s="11"/>
      <c r="F3" s="11"/>
      <c r="G3" s="11"/>
      <c r="H3" s="11"/>
      <c r="I3" s="21"/>
    </row>
    <row r="4" spans="1:11" s="2" customFormat="1" ht="41.25" customHeight="1" x14ac:dyDescent="0.2">
      <c r="A4" s="231" t="s">
        <v>290</v>
      </c>
      <c r="B4" s="231"/>
      <c r="C4" s="231"/>
      <c r="D4" s="231"/>
      <c r="E4" s="231"/>
      <c r="F4" s="231"/>
      <c r="G4" s="231"/>
      <c r="H4" s="231"/>
      <c r="I4" s="231"/>
      <c r="J4" s="231"/>
    </row>
    <row r="5" spans="1:11" x14ac:dyDescent="0.25">
      <c r="A5" s="29"/>
      <c r="B5" s="32"/>
      <c r="C5" s="10"/>
      <c r="D5" s="30"/>
      <c r="E5" s="11"/>
      <c r="F5" s="11"/>
      <c r="G5" s="11"/>
      <c r="H5" s="11"/>
      <c r="I5" s="11"/>
    </row>
    <row r="6" spans="1:11" s="2" customFormat="1" ht="56.25" customHeight="1" x14ac:dyDescent="0.2">
      <c r="A6" s="246" t="s">
        <v>1</v>
      </c>
      <c r="B6" s="246" t="s">
        <v>3</v>
      </c>
      <c r="C6" s="246"/>
      <c r="D6" s="246" t="s">
        <v>4</v>
      </c>
      <c r="E6" s="236" t="s">
        <v>5</v>
      </c>
      <c r="F6" s="237"/>
      <c r="G6" s="237"/>
      <c r="H6" s="237"/>
      <c r="I6" s="237"/>
      <c r="J6" s="237"/>
      <c r="K6" s="238"/>
    </row>
    <row r="7" spans="1:11" s="2" customFormat="1" x14ac:dyDescent="0.25">
      <c r="A7" s="247"/>
      <c r="B7" s="247"/>
      <c r="C7" s="247"/>
      <c r="D7" s="247"/>
      <c r="E7" s="202">
        <v>2021</v>
      </c>
      <c r="F7" s="202">
        <v>2022</v>
      </c>
      <c r="G7" s="202">
        <v>2023</v>
      </c>
      <c r="H7" s="202">
        <v>2024</v>
      </c>
      <c r="I7" s="181">
        <v>2025</v>
      </c>
      <c r="J7" s="202">
        <v>2026</v>
      </c>
      <c r="K7" s="204">
        <v>2027</v>
      </c>
    </row>
    <row r="8" spans="1:11" s="7" customFormat="1" x14ac:dyDescent="0.2">
      <c r="A8" s="26">
        <v>1</v>
      </c>
      <c r="B8" s="26">
        <v>2</v>
      </c>
      <c r="C8" s="26">
        <v>3</v>
      </c>
      <c r="D8" s="26">
        <v>4</v>
      </c>
      <c r="E8" s="26">
        <v>5</v>
      </c>
      <c r="F8" s="26">
        <v>6</v>
      </c>
      <c r="G8" s="26">
        <v>7</v>
      </c>
      <c r="H8" s="26">
        <v>8</v>
      </c>
      <c r="I8" s="26">
        <v>9</v>
      </c>
      <c r="J8" s="26">
        <v>10</v>
      </c>
      <c r="K8" s="182">
        <v>11</v>
      </c>
    </row>
    <row r="9" spans="1:11" s="64" customFormat="1" ht="38.25" customHeight="1" x14ac:dyDescent="0.25">
      <c r="A9" s="239" t="s">
        <v>291</v>
      </c>
      <c r="B9" s="240"/>
      <c r="C9" s="240"/>
      <c r="D9" s="240"/>
      <c r="E9" s="240"/>
      <c r="F9" s="240"/>
      <c r="G9" s="240"/>
      <c r="H9" s="240"/>
      <c r="I9" s="240"/>
      <c r="J9" s="240"/>
      <c r="K9" s="240"/>
    </row>
    <row r="10" spans="1:11" s="17" customFormat="1" ht="31.5" x14ac:dyDescent="0.2">
      <c r="A10" s="34" t="s">
        <v>2</v>
      </c>
      <c r="B10" s="107" t="s">
        <v>184</v>
      </c>
      <c r="C10" s="34"/>
      <c r="D10" s="27" t="s">
        <v>138</v>
      </c>
      <c r="E10" s="27">
        <v>90</v>
      </c>
      <c r="F10" s="34" t="s">
        <v>146</v>
      </c>
      <c r="G10" s="27" t="s">
        <v>267</v>
      </c>
      <c r="H10" s="34" t="s">
        <v>148</v>
      </c>
      <c r="I10" s="34" t="s">
        <v>185</v>
      </c>
      <c r="J10" s="35">
        <v>95</v>
      </c>
      <c r="K10" s="218">
        <v>95</v>
      </c>
    </row>
    <row r="11" spans="1:11" s="64" customFormat="1" ht="30.75" customHeight="1" x14ac:dyDescent="0.25">
      <c r="A11" s="241" t="s">
        <v>266</v>
      </c>
      <c r="B11" s="242"/>
      <c r="C11" s="242"/>
      <c r="D11" s="242"/>
      <c r="E11" s="242"/>
      <c r="F11" s="242"/>
      <c r="G11" s="242"/>
      <c r="H11" s="242"/>
      <c r="I11" s="242"/>
      <c r="J11" s="242"/>
      <c r="K11" s="242"/>
    </row>
    <row r="12" spans="1:11" s="64" customFormat="1" ht="39.75" customHeight="1" x14ac:dyDescent="0.2">
      <c r="A12" s="243" t="s">
        <v>43</v>
      </c>
      <c r="B12" s="244"/>
      <c r="C12" s="244"/>
      <c r="D12" s="244"/>
      <c r="E12" s="244"/>
      <c r="F12" s="244"/>
      <c r="G12" s="244"/>
      <c r="H12" s="244"/>
      <c r="I12" s="244"/>
      <c r="J12" s="244"/>
      <c r="K12" s="244"/>
    </row>
    <row r="13" spans="1:11" s="2" customFormat="1" ht="56.25" customHeight="1" x14ac:dyDescent="0.25">
      <c r="A13" s="75" t="s">
        <v>139</v>
      </c>
      <c r="B13" s="75" t="s">
        <v>17</v>
      </c>
      <c r="C13" s="75"/>
      <c r="D13" s="76"/>
      <c r="E13" s="77"/>
      <c r="F13" s="77"/>
      <c r="G13" s="77"/>
      <c r="H13" s="78"/>
      <c r="I13" s="79"/>
      <c r="J13" s="80"/>
      <c r="K13" s="217"/>
    </row>
    <row r="14" spans="1:11" s="2" customFormat="1" ht="30" x14ac:dyDescent="0.2">
      <c r="A14" s="75"/>
      <c r="B14" s="81" t="s">
        <v>57</v>
      </c>
      <c r="C14" s="78"/>
      <c r="D14" s="79" t="s">
        <v>138</v>
      </c>
      <c r="E14" s="82" t="s">
        <v>186</v>
      </c>
      <c r="F14" s="82" t="s">
        <v>187</v>
      </c>
      <c r="G14" s="82" t="s">
        <v>268</v>
      </c>
      <c r="H14" s="79" t="s">
        <v>188</v>
      </c>
      <c r="I14" s="79" t="s">
        <v>189</v>
      </c>
      <c r="J14" s="85">
        <v>2.6</v>
      </c>
      <c r="K14" s="217">
        <v>2.6</v>
      </c>
    </row>
    <row r="15" spans="1:11" s="2" customFormat="1" ht="66" customHeight="1" x14ac:dyDescent="0.25">
      <c r="A15" s="75" t="s">
        <v>44</v>
      </c>
      <c r="B15" s="83" t="s">
        <v>18</v>
      </c>
      <c r="C15" s="75"/>
      <c r="D15" s="76"/>
      <c r="E15" s="77"/>
      <c r="F15" s="77"/>
      <c r="G15" s="77"/>
      <c r="H15" s="78"/>
      <c r="I15" s="79"/>
      <c r="J15" s="80"/>
      <c r="K15" s="217"/>
    </row>
    <row r="16" spans="1:11" s="2" customFormat="1" ht="60" x14ac:dyDescent="0.25">
      <c r="A16" s="75"/>
      <c r="B16" s="84" t="s">
        <v>45</v>
      </c>
      <c r="C16" s="79"/>
      <c r="D16" s="79" t="s">
        <v>138</v>
      </c>
      <c r="E16" s="82" t="s">
        <v>144</v>
      </c>
      <c r="F16" s="82" t="s">
        <v>145</v>
      </c>
      <c r="G16" s="82" t="s">
        <v>273</v>
      </c>
      <c r="H16" s="79" t="s">
        <v>147</v>
      </c>
      <c r="I16" s="79" t="s">
        <v>148</v>
      </c>
      <c r="J16" s="85">
        <v>95</v>
      </c>
      <c r="K16" s="217">
        <v>95</v>
      </c>
    </row>
    <row r="17" spans="1:11" s="2" customFormat="1" ht="45" x14ac:dyDescent="0.25">
      <c r="A17" s="75" t="s">
        <v>46</v>
      </c>
      <c r="B17" s="75" t="s">
        <v>47</v>
      </c>
      <c r="C17" s="79"/>
      <c r="D17" s="79"/>
      <c r="E17" s="79"/>
      <c r="F17" s="79"/>
      <c r="G17" s="79"/>
      <c r="H17" s="79"/>
      <c r="I17" s="79"/>
      <c r="J17" s="80"/>
      <c r="K17" s="217"/>
    </row>
    <row r="18" spans="1:11" s="2" customFormat="1" ht="64.5" customHeight="1" x14ac:dyDescent="0.2">
      <c r="A18" s="75"/>
      <c r="B18" s="75" t="s">
        <v>143</v>
      </c>
      <c r="C18" s="75"/>
      <c r="D18" s="76" t="s">
        <v>138</v>
      </c>
      <c r="E18" s="106">
        <v>95</v>
      </c>
      <c r="F18" s="106">
        <v>96</v>
      </c>
      <c r="G18" s="106" t="s">
        <v>274</v>
      </c>
      <c r="H18" s="106">
        <v>98</v>
      </c>
      <c r="I18" s="106">
        <v>99</v>
      </c>
      <c r="J18" s="106">
        <v>100</v>
      </c>
      <c r="K18" s="217">
        <v>100</v>
      </c>
    </row>
    <row r="19" spans="1:11" s="24" customFormat="1" ht="45" x14ac:dyDescent="0.25">
      <c r="A19" s="75" t="s">
        <v>48</v>
      </c>
      <c r="B19" s="75" t="s">
        <v>49</v>
      </c>
      <c r="C19" s="79"/>
      <c r="D19" s="79"/>
      <c r="E19" s="82"/>
      <c r="F19" s="82"/>
      <c r="G19" s="82"/>
      <c r="H19" s="79"/>
      <c r="I19" s="79"/>
      <c r="J19" s="80"/>
      <c r="K19" s="219"/>
    </row>
    <row r="20" spans="1:11" s="24" customFormat="1" ht="30" x14ac:dyDescent="0.25">
      <c r="A20" s="75"/>
      <c r="B20" s="75" t="s">
        <v>50</v>
      </c>
      <c r="C20" s="86"/>
      <c r="D20" s="86" t="s">
        <v>138</v>
      </c>
      <c r="E20" s="86" t="s">
        <v>140</v>
      </c>
      <c r="F20" s="86" t="s">
        <v>141</v>
      </c>
      <c r="G20" s="86" t="s">
        <v>275</v>
      </c>
      <c r="H20" s="86" t="s">
        <v>142</v>
      </c>
      <c r="I20" s="86" t="s">
        <v>142</v>
      </c>
      <c r="J20" s="87">
        <v>7.4</v>
      </c>
      <c r="K20" s="220">
        <v>7.4</v>
      </c>
    </row>
    <row r="21" spans="1:11" s="24" customFormat="1" ht="14.25" customHeight="1" x14ac:dyDescent="0.2">
      <c r="A21" s="225" t="s">
        <v>51</v>
      </c>
      <c r="B21" s="226"/>
      <c r="C21" s="226"/>
      <c r="D21" s="226"/>
      <c r="E21" s="226"/>
      <c r="F21" s="226"/>
      <c r="G21" s="226"/>
      <c r="H21" s="226"/>
      <c r="I21" s="226"/>
      <c r="J21" s="226"/>
      <c r="K21" s="226"/>
    </row>
    <row r="22" spans="1:11" s="2" customFormat="1" ht="52.5" customHeight="1" x14ac:dyDescent="0.25">
      <c r="A22" s="75" t="s">
        <v>20</v>
      </c>
      <c r="B22" s="88" t="s">
        <v>21</v>
      </c>
      <c r="C22" s="75"/>
      <c r="D22" s="76"/>
      <c r="E22" s="77"/>
      <c r="F22" s="77"/>
      <c r="G22" s="77"/>
      <c r="H22" s="78"/>
      <c r="I22" s="79"/>
      <c r="J22" s="80"/>
      <c r="K22" s="217"/>
    </row>
    <row r="23" spans="1:11" s="2" customFormat="1" ht="30" x14ac:dyDescent="0.2">
      <c r="A23" s="76"/>
      <c r="B23" s="89" t="s">
        <v>55</v>
      </c>
      <c r="C23" s="79"/>
      <c r="D23" s="79" t="s">
        <v>138</v>
      </c>
      <c r="E23" s="82" t="s">
        <v>150</v>
      </c>
      <c r="F23" s="82" t="s">
        <v>155</v>
      </c>
      <c r="G23" s="82" t="s">
        <v>276</v>
      </c>
      <c r="H23" s="79" t="s">
        <v>148</v>
      </c>
      <c r="I23" s="79" t="s">
        <v>156</v>
      </c>
      <c r="J23" s="85">
        <v>100</v>
      </c>
      <c r="K23" s="217">
        <v>100</v>
      </c>
    </row>
    <row r="24" spans="1:11" s="2" customFormat="1" ht="45.75" thickBot="1" x14ac:dyDescent="0.25">
      <c r="A24" s="75" t="s">
        <v>52</v>
      </c>
      <c r="B24" s="90" t="s">
        <v>53</v>
      </c>
      <c r="C24" s="91" t="s">
        <v>56</v>
      </c>
      <c r="D24" s="91"/>
      <c r="E24" s="91"/>
      <c r="F24" s="91"/>
      <c r="G24" s="91"/>
      <c r="H24" s="91"/>
      <c r="I24" s="91"/>
      <c r="J24" s="105"/>
      <c r="K24" s="217"/>
    </row>
    <row r="25" spans="1:11" s="2" customFormat="1" ht="27" customHeight="1" thickBot="1" x14ac:dyDescent="0.25">
      <c r="A25" s="75"/>
      <c r="B25" s="93" t="s">
        <v>54</v>
      </c>
      <c r="C25" s="91"/>
      <c r="D25" s="91" t="s">
        <v>149</v>
      </c>
      <c r="E25" s="91" t="s">
        <v>190</v>
      </c>
      <c r="F25" s="91" t="s">
        <v>257</v>
      </c>
      <c r="G25" s="91" t="s">
        <v>277</v>
      </c>
      <c r="H25" s="91" t="s">
        <v>297</v>
      </c>
      <c r="I25" s="91" t="s">
        <v>217</v>
      </c>
      <c r="J25" s="105">
        <v>9900</v>
      </c>
      <c r="K25" s="217">
        <v>9900</v>
      </c>
    </row>
    <row r="26" spans="1:11" s="2" customFormat="1" ht="45.75" thickBot="1" x14ac:dyDescent="0.3">
      <c r="A26" s="75" t="s">
        <v>58</v>
      </c>
      <c r="B26" s="75" t="s">
        <v>59</v>
      </c>
      <c r="C26" s="91"/>
      <c r="D26" s="91"/>
      <c r="E26" s="91"/>
      <c r="F26" s="91"/>
      <c r="G26" s="91"/>
      <c r="H26" s="91"/>
      <c r="I26" s="91"/>
      <c r="J26" s="92"/>
      <c r="K26" s="217"/>
    </row>
    <row r="27" spans="1:11" s="2" customFormat="1" ht="45.75" thickBot="1" x14ac:dyDescent="0.25">
      <c r="A27" s="75"/>
      <c r="B27" s="93" t="s">
        <v>60</v>
      </c>
      <c r="C27" s="91"/>
      <c r="D27" s="91" t="s">
        <v>191</v>
      </c>
      <c r="E27" s="91" t="s">
        <v>192</v>
      </c>
      <c r="F27" s="91" t="s">
        <v>258</v>
      </c>
      <c r="G27" s="91" t="s">
        <v>269</v>
      </c>
      <c r="H27" s="91" t="s">
        <v>298</v>
      </c>
      <c r="I27" s="91" t="s">
        <v>193</v>
      </c>
      <c r="J27" s="91" t="s">
        <v>194</v>
      </c>
      <c r="K27" s="217">
        <v>112560</v>
      </c>
    </row>
    <row r="28" spans="1:11" s="2" customFormat="1" ht="45" x14ac:dyDescent="0.25">
      <c r="A28" s="75" t="s">
        <v>61</v>
      </c>
      <c r="B28" s="75" t="s">
        <v>62</v>
      </c>
      <c r="C28" s="91"/>
      <c r="D28" s="91"/>
      <c r="E28" s="91"/>
      <c r="F28" s="91"/>
      <c r="G28" s="91"/>
      <c r="H28" s="91"/>
      <c r="I28" s="91"/>
      <c r="J28" s="92"/>
      <c r="K28" s="203"/>
    </row>
    <row r="29" spans="1:11" s="2" customFormat="1" ht="60" x14ac:dyDescent="0.25">
      <c r="A29" s="75"/>
      <c r="B29" s="84" t="s">
        <v>63</v>
      </c>
      <c r="C29" s="91"/>
      <c r="D29" s="91" t="s">
        <v>138</v>
      </c>
      <c r="E29" s="91" t="s">
        <v>195</v>
      </c>
      <c r="F29" s="91" t="s">
        <v>196</v>
      </c>
      <c r="G29" s="91" t="s">
        <v>270</v>
      </c>
      <c r="H29" s="91" t="s">
        <v>197</v>
      </c>
      <c r="I29" s="91" t="s">
        <v>198</v>
      </c>
      <c r="J29" s="120">
        <v>25.9</v>
      </c>
      <c r="K29" s="217">
        <v>25.9</v>
      </c>
    </row>
    <row r="30" spans="1:11" s="2" customFormat="1" ht="14.25" customHeight="1" x14ac:dyDescent="0.2">
      <c r="A30" s="232" t="s">
        <v>64</v>
      </c>
      <c r="B30" s="233"/>
      <c r="C30" s="233"/>
      <c r="D30" s="233"/>
      <c r="E30" s="233"/>
      <c r="F30" s="233"/>
      <c r="G30" s="233"/>
      <c r="H30" s="233"/>
      <c r="I30" s="233"/>
      <c r="J30" s="233"/>
      <c r="K30" s="233"/>
    </row>
    <row r="31" spans="1:11" s="2" customFormat="1" ht="45" x14ac:dyDescent="0.25">
      <c r="A31" s="75" t="s">
        <v>65</v>
      </c>
      <c r="B31" s="75" t="s">
        <v>66</v>
      </c>
      <c r="C31" s="75"/>
      <c r="D31" s="76"/>
      <c r="E31" s="77"/>
      <c r="F31" s="77"/>
      <c r="G31" s="77"/>
      <c r="H31" s="78"/>
      <c r="I31" s="79"/>
      <c r="J31" s="80"/>
      <c r="K31" s="203"/>
    </row>
    <row r="32" spans="1:11" s="2" customFormat="1" ht="60" x14ac:dyDescent="0.25">
      <c r="A32" s="75"/>
      <c r="B32" s="94" t="s">
        <v>84</v>
      </c>
      <c r="C32" s="79"/>
      <c r="D32" s="79" t="s">
        <v>138</v>
      </c>
      <c r="E32" s="82" t="s">
        <v>145</v>
      </c>
      <c r="F32" s="82" t="s">
        <v>147</v>
      </c>
      <c r="G32" s="82" t="s">
        <v>271</v>
      </c>
      <c r="H32" s="79" t="s">
        <v>226</v>
      </c>
      <c r="I32" s="79" t="s">
        <v>227</v>
      </c>
      <c r="J32" s="85">
        <v>100</v>
      </c>
      <c r="K32" s="217">
        <v>100</v>
      </c>
    </row>
    <row r="33" spans="1:11" s="2" customFormat="1" ht="45" x14ac:dyDescent="0.25">
      <c r="A33" s="75" t="s">
        <v>87</v>
      </c>
      <c r="B33" s="75" t="s">
        <v>88</v>
      </c>
      <c r="C33" s="79"/>
      <c r="D33" s="79"/>
      <c r="E33" s="79"/>
      <c r="F33" s="79"/>
      <c r="G33" s="79"/>
      <c r="H33" s="79"/>
      <c r="I33" s="79"/>
      <c r="J33" s="80"/>
      <c r="K33" s="217"/>
    </row>
    <row r="34" spans="1:11" s="2" customFormat="1" ht="45" x14ac:dyDescent="0.2">
      <c r="A34" s="75"/>
      <c r="B34" s="95" t="s">
        <v>89</v>
      </c>
      <c r="C34" s="79"/>
      <c r="D34" s="79" t="s">
        <v>151</v>
      </c>
      <c r="E34" s="91" t="s">
        <v>241</v>
      </c>
      <c r="F34" s="91" t="s">
        <v>256</v>
      </c>
      <c r="G34" s="91" t="s">
        <v>272</v>
      </c>
      <c r="H34" s="91" t="s">
        <v>299</v>
      </c>
      <c r="I34" s="91" t="s">
        <v>229</v>
      </c>
      <c r="J34" s="155">
        <v>2859</v>
      </c>
      <c r="K34" s="217">
        <v>2859</v>
      </c>
    </row>
    <row r="35" spans="1:11" s="2" customFormat="1" ht="30" customHeight="1" x14ac:dyDescent="0.2">
      <c r="A35" s="232" t="s">
        <v>69</v>
      </c>
      <c r="B35" s="233"/>
      <c r="C35" s="233"/>
      <c r="D35" s="233"/>
      <c r="E35" s="233"/>
      <c r="F35" s="233"/>
      <c r="G35" s="233"/>
      <c r="H35" s="233"/>
      <c r="I35" s="233"/>
      <c r="J35" s="233"/>
      <c r="K35" s="233"/>
    </row>
    <row r="36" spans="1:11" s="2" customFormat="1" ht="45" x14ac:dyDescent="0.25">
      <c r="A36" s="75" t="s">
        <v>67</v>
      </c>
      <c r="B36" s="75" t="s">
        <v>68</v>
      </c>
      <c r="C36" s="75"/>
      <c r="D36" s="76"/>
      <c r="E36" s="77"/>
      <c r="F36" s="77"/>
      <c r="G36" s="77"/>
      <c r="H36" s="78"/>
      <c r="I36" s="79"/>
      <c r="J36" s="80"/>
      <c r="K36" s="203"/>
    </row>
    <row r="37" spans="1:11" s="2" customFormat="1" ht="117.75" customHeight="1" x14ac:dyDescent="0.25">
      <c r="A37" s="75"/>
      <c r="B37" s="84" t="s">
        <v>158</v>
      </c>
      <c r="C37" s="91"/>
      <c r="D37" s="91" t="s">
        <v>138</v>
      </c>
      <c r="E37" s="91" t="s">
        <v>199</v>
      </c>
      <c r="F37" s="91" t="s">
        <v>200</v>
      </c>
      <c r="G37" s="91" t="s">
        <v>278</v>
      </c>
      <c r="H37" s="91" t="s">
        <v>300</v>
      </c>
      <c r="I37" s="91" t="s">
        <v>201</v>
      </c>
      <c r="J37" s="91" t="s">
        <v>202</v>
      </c>
      <c r="K37" s="105">
        <v>70</v>
      </c>
    </row>
    <row r="38" spans="1:11" s="2" customFormat="1" ht="14.25" customHeight="1" x14ac:dyDescent="0.2">
      <c r="A38" s="232" t="s">
        <v>73</v>
      </c>
      <c r="B38" s="233"/>
      <c r="C38" s="233"/>
      <c r="D38" s="233"/>
      <c r="E38" s="233"/>
      <c r="F38" s="233"/>
      <c r="G38" s="233"/>
      <c r="H38" s="233"/>
      <c r="I38" s="233"/>
      <c r="J38" s="233"/>
      <c r="K38" s="233"/>
    </row>
    <row r="39" spans="1:11" s="2" customFormat="1" ht="45" x14ac:dyDescent="0.25">
      <c r="A39" s="75" t="s">
        <v>70</v>
      </c>
      <c r="B39" s="75" t="s">
        <v>71</v>
      </c>
      <c r="C39" s="75"/>
      <c r="D39" s="76"/>
      <c r="E39" s="77"/>
      <c r="F39" s="77"/>
      <c r="G39" s="77"/>
      <c r="H39" s="78"/>
      <c r="I39" s="79"/>
      <c r="J39" s="80"/>
      <c r="K39" s="203"/>
    </row>
    <row r="40" spans="1:11" s="2" customFormat="1" ht="77.25" customHeight="1" x14ac:dyDescent="0.25">
      <c r="A40" s="75"/>
      <c r="B40" s="96" t="s">
        <v>76</v>
      </c>
      <c r="C40" s="79"/>
      <c r="D40" s="79" t="s">
        <v>138</v>
      </c>
      <c r="E40" s="82" t="s">
        <v>203</v>
      </c>
      <c r="F40" s="82" t="s">
        <v>199</v>
      </c>
      <c r="G40" s="82" t="s">
        <v>279</v>
      </c>
      <c r="H40" s="79" t="s">
        <v>301</v>
      </c>
      <c r="I40" s="79" t="s">
        <v>157</v>
      </c>
      <c r="J40" s="79" t="s">
        <v>201</v>
      </c>
      <c r="K40" s="105">
        <v>65</v>
      </c>
    </row>
    <row r="41" spans="1:11" s="2" customFormat="1" ht="30" customHeight="1" x14ac:dyDescent="0.2">
      <c r="A41" s="232" t="s">
        <v>72</v>
      </c>
      <c r="B41" s="233"/>
      <c r="C41" s="233"/>
      <c r="D41" s="233"/>
      <c r="E41" s="233"/>
      <c r="F41" s="233"/>
      <c r="G41" s="233"/>
      <c r="H41" s="233"/>
      <c r="I41" s="233"/>
      <c r="J41" s="233"/>
      <c r="K41" s="233"/>
    </row>
    <row r="42" spans="1:11" ht="78" customHeight="1" x14ac:dyDescent="0.25">
      <c r="A42" s="75" t="s">
        <v>74</v>
      </c>
      <c r="B42" s="75" t="s">
        <v>75</v>
      </c>
      <c r="C42" s="75"/>
      <c r="D42" s="76"/>
      <c r="E42" s="77"/>
      <c r="F42" s="77"/>
      <c r="G42" s="77"/>
      <c r="H42" s="78"/>
      <c r="I42" s="79"/>
      <c r="J42" s="80"/>
      <c r="K42" s="196"/>
    </row>
    <row r="43" spans="1:11" ht="78" customHeight="1" x14ac:dyDescent="0.2">
      <c r="A43" s="75"/>
      <c r="B43" s="97" t="s">
        <v>90</v>
      </c>
      <c r="C43" s="75"/>
      <c r="D43" s="76" t="s">
        <v>138</v>
      </c>
      <c r="E43" s="77">
        <v>40</v>
      </c>
      <c r="F43" s="77">
        <v>45</v>
      </c>
      <c r="G43" s="77" t="s">
        <v>280</v>
      </c>
      <c r="H43" s="78" t="s">
        <v>157</v>
      </c>
      <c r="I43" s="79" t="s">
        <v>157</v>
      </c>
      <c r="J43" s="85">
        <v>65</v>
      </c>
      <c r="K43" s="105">
        <v>65</v>
      </c>
    </row>
    <row r="44" spans="1:11" ht="30.75" customHeight="1" x14ac:dyDescent="0.2">
      <c r="A44" s="234" t="s">
        <v>77</v>
      </c>
      <c r="B44" s="235"/>
      <c r="C44" s="235"/>
      <c r="D44" s="235"/>
      <c r="E44" s="235"/>
      <c r="F44" s="235"/>
      <c r="G44" s="235"/>
      <c r="H44" s="235"/>
      <c r="I44" s="235"/>
      <c r="J44" s="235"/>
      <c r="K44" s="235"/>
    </row>
    <row r="45" spans="1:11" ht="45" customHeight="1" x14ac:dyDescent="0.2">
      <c r="A45" s="225" t="s">
        <v>85</v>
      </c>
      <c r="B45" s="226"/>
      <c r="C45" s="226"/>
      <c r="D45" s="226"/>
      <c r="E45" s="226"/>
      <c r="F45" s="226"/>
      <c r="G45" s="226"/>
      <c r="H45" s="226"/>
      <c r="I45" s="226"/>
      <c r="J45" s="226"/>
      <c r="K45" s="226"/>
    </row>
    <row r="46" spans="1:11" ht="30" x14ac:dyDescent="0.2">
      <c r="A46" s="75" t="s">
        <v>79</v>
      </c>
      <c r="B46" s="75" t="s">
        <v>80</v>
      </c>
      <c r="C46" s="75"/>
      <c r="D46" s="75"/>
      <c r="E46" s="88"/>
      <c r="F46" s="88"/>
      <c r="G46" s="88"/>
      <c r="H46" s="88"/>
      <c r="I46" s="75"/>
      <c r="J46" s="98"/>
      <c r="K46" s="196"/>
    </row>
    <row r="47" spans="1:11" ht="45" x14ac:dyDescent="0.2">
      <c r="A47" s="75"/>
      <c r="B47" s="75" t="s">
        <v>78</v>
      </c>
      <c r="C47" s="75"/>
      <c r="D47" s="76" t="s">
        <v>138</v>
      </c>
      <c r="E47" s="77">
        <v>15.9</v>
      </c>
      <c r="F47" s="77">
        <v>16</v>
      </c>
      <c r="G47" s="77" t="s">
        <v>281</v>
      </c>
      <c r="H47" s="77">
        <v>18</v>
      </c>
      <c r="I47" s="104" t="s">
        <v>152</v>
      </c>
      <c r="J47" s="98">
        <v>16.399999999999999</v>
      </c>
      <c r="K47" s="217">
        <v>16.399999999999999</v>
      </c>
    </row>
    <row r="48" spans="1:11" ht="30" x14ac:dyDescent="0.25">
      <c r="A48" s="75" t="s">
        <v>81</v>
      </c>
      <c r="B48" s="75" t="s">
        <v>82</v>
      </c>
      <c r="C48" s="91"/>
      <c r="D48" s="91"/>
      <c r="E48" s="91"/>
      <c r="F48" s="91"/>
      <c r="G48" s="91"/>
      <c r="H48" s="91"/>
      <c r="I48" s="91"/>
      <c r="J48" s="92"/>
      <c r="K48" s="217"/>
    </row>
    <row r="49" spans="1:11" ht="45" x14ac:dyDescent="0.25">
      <c r="A49" s="75"/>
      <c r="B49" s="84" t="s">
        <v>83</v>
      </c>
      <c r="C49" s="99"/>
      <c r="D49" s="100" t="s">
        <v>138</v>
      </c>
      <c r="E49" s="100" t="s">
        <v>153</v>
      </c>
      <c r="F49" s="100" t="s">
        <v>204</v>
      </c>
      <c r="G49" s="100" t="s">
        <v>282</v>
      </c>
      <c r="H49" s="100" t="s">
        <v>154</v>
      </c>
      <c r="I49" s="100" t="s">
        <v>205</v>
      </c>
      <c r="J49" s="92">
        <v>10</v>
      </c>
      <c r="K49" s="221">
        <v>10</v>
      </c>
    </row>
    <row r="50" spans="1:11" s="64" customFormat="1" ht="14.25" customHeight="1" x14ac:dyDescent="0.2">
      <c r="A50" s="227" t="s">
        <v>105</v>
      </c>
      <c r="B50" s="228"/>
      <c r="C50" s="228"/>
      <c r="D50" s="228"/>
      <c r="E50" s="228"/>
      <c r="F50" s="228"/>
      <c r="G50" s="228"/>
      <c r="H50" s="228"/>
      <c r="I50" s="228"/>
      <c r="J50" s="228"/>
      <c r="K50" s="228"/>
    </row>
    <row r="51" spans="1:11" ht="30" x14ac:dyDescent="0.25">
      <c r="A51" s="99"/>
      <c r="B51" s="99" t="s">
        <v>86</v>
      </c>
      <c r="C51" s="101"/>
      <c r="D51" s="101"/>
      <c r="E51" s="101"/>
      <c r="F51" s="101"/>
      <c r="G51" s="101"/>
      <c r="H51" s="101"/>
      <c r="I51" s="101"/>
      <c r="J51" s="102"/>
      <c r="K51" s="196"/>
    </row>
    <row r="52" spans="1:11" ht="15" x14ac:dyDescent="0.25">
      <c r="A52" s="99"/>
      <c r="B52" s="99"/>
      <c r="C52" s="99"/>
      <c r="D52" s="100"/>
      <c r="E52" s="100"/>
      <c r="F52" s="100"/>
      <c r="G52" s="100"/>
      <c r="H52" s="100"/>
      <c r="I52" s="100"/>
      <c r="J52" s="102"/>
      <c r="K52" s="196"/>
    </row>
    <row r="53" spans="1:11" s="64" customFormat="1" ht="14.25" customHeight="1" x14ac:dyDescent="0.2">
      <c r="A53" s="229" t="s">
        <v>221</v>
      </c>
      <c r="B53" s="230"/>
      <c r="C53" s="230"/>
      <c r="D53" s="230"/>
      <c r="E53" s="230"/>
      <c r="F53" s="230"/>
      <c r="G53" s="230"/>
      <c r="H53" s="230"/>
      <c r="I53" s="230"/>
      <c r="J53" s="230"/>
      <c r="K53" s="230"/>
    </row>
    <row r="54" spans="1:11" s="64" customFormat="1" ht="30" x14ac:dyDescent="0.2">
      <c r="A54" s="99" t="s">
        <v>183</v>
      </c>
      <c r="B54" s="99" t="s">
        <v>86</v>
      </c>
      <c r="C54" s="124"/>
      <c r="D54" s="124"/>
      <c r="E54" s="124"/>
      <c r="F54" s="124"/>
      <c r="G54" s="124"/>
      <c r="H54" s="124"/>
      <c r="I54" s="124"/>
      <c r="J54" s="124"/>
      <c r="K54" s="193"/>
    </row>
    <row r="55" spans="1:11" ht="30" x14ac:dyDescent="0.25">
      <c r="A55" s="99"/>
      <c r="B55" s="99" t="s">
        <v>218</v>
      </c>
      <c r="C55" s="91"/>
      <c r="D55" s="100" t="s">
        <v>138</v>
      </c>
      <c r="E55" s="91" t="s">
        <v>122</v>
      </c>
      <c r="F55" s="91" t="s">
        <v>122</v>
      </c>
      <c r="G55" s="91" t="s">
        <v>122</v>
      </c>
      <c r="H55" s="91" t="s">
        <v>122</v>
      </c>
      <c r="I55" s="91" t="s">
        <v>122</v>
      </c>
      <c r="J55" s="91" t="s">
        <v>122</v>
      </c>
      <c r="K55" s="105">
        <v>100</v>
      </c>
    </row>
    <row r="56" spans="1:11" s="64" customFormat="1" ht="14.25" customHeight="1" x14ac:dyDescent="0.2">
      <c r="A56" s="229" t="s">
        <v>222</v>
      </c>
      <c r="B56" s="230"/>
      <c r="C56" s="230"/>
      <c r="D56" s="230"/>
      <c r="E56" s="230"/>
      <c r="F56" s="230"/>
      <c r="G56" s="230"/>
      <c r="H56" s="230"/>
      <c r="I56" s="230"/>
      <c r="J56" s="230"/>
      <c r="K56" s="230"/>
    </row>
    <row r="57" spans="1:11" ht="30" x14ac:dyDescent="0.25">
      <c r="A57" s="99" t="s">
        <v>206</v>
      </c>
      <c r="B57" s="99" t="s">
        <v>220</v>
      </c>
      <c r="C57" s="91"/>
      <c r="D57" s="100"/>
      <c r="E57" s="91"/>
      <c r="F57" s="91"/>
      <c r="G57" s="91"/>
      <c r="H57" s="91"/>
      <c r="I57" s="91"/>
      <c r="J57" s="91"/>
      <c r="K57" s="196"/>
    </row>
    <row r="58" spans="1:11" ht="60" x14ac:dyDescent="0.25">
      <c r="A58" s="99"/>
      <c r="B58" s="99" t="s">
        <v>219</v>
      </c>
      <c r="C58" s="99"/>
      <c r="D58" s="100" t="s">
        <v>138</v>
      </c>
      <c r="E58" s="100" t="s">
        <v>122</v>
      </c>
      <c r="F58" s="100" t="s">
        <v>122</v>
      </c>
      <c r="G58" s="100" t="s">
        <v>122</v>
      </c>
      <c r="H58" s="100" t="s">
        <v>122</v>
      </c>
      <c r="I58" s="100" t="s">
        <v>122</v>
      </c>
      <c r="J58" s="100" t="s">
        <v>122</v>
      </c>
      <c r="K58" s="221">
        <v>100</v>
      </c>
    </row>
    <row r="59" spans="1:11" ht="15" x14ac:dyDescent="0.25">
      <c r="A59" s="103"/>
      <c r="B59" s="96"/>
      <c r="C59" s="103"/>
      <c r="D59" s="103"/>
      <c r="E59" s="103"/>
      <c r="F59" s="103"/>
      <c r="G59" s="103"/>
      <c r="H59" s="103"/>
      <c r="I59" s="103"/>
      <c r="J59" s="103"/>
    </row>
    <row r="60" spans="1:11" ht="15" x14ac:dyDescent="0.25">
      <c r="A60" s="103"/>
      <c r="B60" s="96"/>
      <c r="C60" s="103"/>
      <c r="D60" s="103"/>
      <c r="E60" s="103"/>
      <c r="F60" s="103"/>
      <c r="G60" s="103"/>
      <c r="H60" s="103"/>
      <c r="I60" s="103"/>
      <c r="J60" s="103"/>
    </row>
    <row r="61" spans="1:11" ht="15" x14ac:dyDescent="0.25">
      <c r="A61" s="103"/>
      <c r="B61" s="96"/>
      <c r="C61" s="103"/>
      <c r="D61" s="103"/>
      <c r="E61" s="103"/>
      <c r="F61" s="103"/>
      <c r="G61" s="103"/>
      <c r="H61" s="103"/>
      <c r="I61" s="103"/>
      <c r="J61" s="103"/>
    </row>
    <row r="62" spans="1:11" ht="15" x14ac:dyDescent="0.25">
      <c r="A62" s="103"/>
      <c r="B62" s="96"/>
      <c r="C62" s="103"/>
      <c r="D62" s="103"/>
      <c r="E62" s="103"/>
      <c r="F62" s="103"/>
      <c r="G62" s="103"/>
      <c r="H62" s="103"/>
      <c r="I62" s="103"/>
      <c r="J62" s="103"/>
    </row>
  </sheetData>
  <mergeCells count="20">
    <mergeCell ref="H2:J2"/>
    <mergeCell ref="A6:A7"/>
    <mergeCell ref="B6:B7"/>
    <mergeCell ref="D6:D7"/>
    <mergeCell ref="C6:C7"/>
    <mergeCell ref="A45:K45"/>
    <mergeCell ref="A50:K50"/>
    <mergeCell ref="A53:K53"/>
    <mergeCell ref="A56:K56"/>
    <mergeCell ref="A4:J4"/>
    <mergeCell ref="A30:K30"/>
    <mergeCell ref="A35:K35"/>
    <mergeCell ref="A38:K38"/>
    <mergeCell ref="A41:K41"/>
    <mergeCell ref="A44:K44"/>
    <mergeCell ref="E6:K6"/>
    <mergeCell ref="A9:K9"/>
    <mergeCell ref="A11:K11"/>
    <mergeCell ref="A12:K12"/>
    <mergeCell ref="A21:K21"/>
  </mergeCells>
  <pageMargins left="0.39370078740157483" right="0.39370078740157483" top="0.55118110236220474" bottom="0.55118110236220474" header="0" footer="0"/>
  <pageSetup paperSize="9" firstPageNumber="163" fitToHeight="0" orientation="landscape" r:id="rId1"/>
  <headerFooter scaleWithDoc="0"/>
  <rowBreaks count="1" manualBreakCount="1">
    <brk id="39"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sheetPr>
  <dimension ref="A1:R73"/>
  <sheetViews>
    <sheetView view="pageBreakPreview" topLeftCell="B27" zoomScale="66" zoomScaleNormal="69" zoomScaleSheetLayoutView="66" workbookViewId="0">
      <selection activeCell="H15" sqref="H15"/>
    </sheetView>
  </sheetViews>
  <sheetFormatPr defaultRowHeight="18.75" x14ac:dyDescent="0.3"/>
  <cols>
    <col min="1" max="1" width="0" style="54" hidden="1" customWidth="1"/>
    <col min="2" max="2" width="36.42578125" style="54" customWidth="1"/>
    <col min="3" max="3" width="41.140625" style="54" customWidth="1"/>
    <col min="4" max="4" width="50.5703125" style="54" customWidth="1"/>
    <col min="5" max="6" width="19.140625" style="55" customWidth="1"/>
    <col min="7" max="9" width="20.42578125" style="55" customWidth="1"/>
    <col min="10" max="10" width="20.85546875" style="55" customWidth="1"/>
    <col min="11" max="11" width="19.140625" style="55" customWidth="1"/>
    <col min="12" max="17" width="9.140625" style="54"/>
    <col min="18" max="18" width="12.5703125" style="54" bestFit="1" customWidth="1"/>
    <col min="19" max="241" width="9.140625" style="54"/>
    <col min="242" max="242" width="0" style="54" hidden="1" customWidth="1"/>
    <col min="243" max="243" width="21.7109375" style="54" customWidth="1"/>
    <col min="244" max="244" width="48.140625" style="54" customWidth="1"/>
    <col min="245" max="245" width="29.7109375" style="54" customWidth="1"/>
    <col min="246" max="246" width="11.42578125" style="54" customWidth="1"/>
    <col min="247" max="247" width="7.5703125" style="54" customWidth="1"/>
    <col min="248" max="248" width="11.7109375" style="54" customWidth="1"/>
    <col min="249" max="249" width="7.140625" style="54" customWidth="1"/>
    <col min="250" max="250" width="0" style="54" hidden="1" customWidth="1"/>
    <col min="251" max="252" width="19.140625" style="54" customWidth="1"/>
    <col min="253" max="253" width="20.42578125" style="54" customWidth="1"/>
    <col min="254" max="254" width="20.85546875" style="54" customWidth="1"/>
    <col min="255" max="256" width="22" style="54" customWidth="1"/>
    <col min="257" max="257" width="0" style="54" hidden="1" customWidth="1"/>
    <col min="258" max="258" width="27.28515625" style="54" customWidth="1"/>
    <col min="259" max="259" width="18.140625" style="54" bestFit="1" customWidth="1"/>
    <col min="260" max="260" width="11.42578125" style="54" bestFit="1" customWidth="1"/>
    <col min="261" max="261" width="11.5703125" style="54" bestFit="1" customWidth="1"/>
    <col min="262" max="497" width="9.140625" style="54"/>
    <col min="498" max="498" width="0" style="54" hidden="1" customWidth="1"/>
    <col min="499" max="499" width="21.7109375" style="54" customWidth="1"/>
    <col min="500" max="500" width="48.140625" style="54" customWidth="1"/>
    <col min="501" max="501" width="29.7109375" style="54" customWidth="1"/>
    <col min="502" max="502" width="11.42578125" style="54" customWidth="1"/>
    <col min="503" max="503" width="7.5703125" style="54" customWidth="1"/>
    <col min="504" max="504" width="11.7109375" style="54" customWidth="1"/>
    <col min="505" max="505" width="7.140625" style="54" customWidth="1"/>
    <col min="506" max="506" width="0" style="54" hidden="1" customWidth="1"/>
    <col min="507" max="508" width="19.140625" style="54" customWidth="1"/>
    <col min="509" max="509" width="20.42578125" style="54" customWidth="1"/>
    <col min="510" max="510" width="20.85546875" style="54" customWidth="1"/>
    <col min="511" max="512" width="22" style="54" customWidth="1"/>
    <col min="513" max="513" width="0" style="54" hidden="1" customWidth="1"/>
    <col min="514" max="514" width="27.28515625" style="54" customWidth="1"/>
    <col min="515" max="515" width="18.140625" style="54" bestFit="1" customWidth="1"/>
    <col min="516" max="516" width="11.42578125" style="54" bestFit="1" customWidth="1"/>
    <col min="517" max="517" width="11.5703125" style="54" bestFit="1" customWidth="1"/>
    <col min="518" max="753" width="9.140625" style="54"/>
    <col min="754" max="754" width="0" style="54" hidden="1" customWidth="1"/>
    <col min="755" max="755" width="21.7109375" style="54" customWidth="1"/>
    <col min="756" max="756" width="48.140625" style="54" customWidth="1"/>
    <col min="757" max="757" width="29.7109375" style="54" customWidth="1"/>
    <col min="758" max="758" width="11.42578125" style="54" customWidth="1"/>
    <col min="759" max="759" width="7.5703125" style="54" customWidth="1"/>
    <col min="760" max="760" width="11.7109375" style="54" customWidth="1"/>
    <col min="761" max="761" width="7.140625" style="54" customWidth="1"/>
    <col min="762" max="762" width="0" style="54" hidden="1" customWidth="1"/>
    <col min="763" max="764" width="19.140625" style="54" customWidth="1"/>
    <col min="765" max="765" width="20.42578125" style="54" customWidth="1"/>
    <col min="766" max="766" width="20.85546875" style="54" customWidth="1"/>
    <col min="767" max="768" width="22" style="54" customWidth="1"/>
    <col min="769" max="769" width="0" style="54" hidden="1" customWidth="1"/>
    <col min="770" max="770" width="27.28515625" style="54" customWidth="1"/>
    <col min="771" max="771" width="18.140625" style="54" bestFit="1" customWidth="1"/>
    <col min="772" max="772" width="11.42578125" style="54" bestFit="1" customWidth="1"/>
    <col min="773" max="773" width="11.5703125" style="54" bestFit="1" customWidth="1"/>
    <col min="774" max="1009" width="9.140625" style="54"/>
    <col min="1010" max="1010" width="0" style="54" hidden="1" customWidth="1"/>
    <col min="1011" max="1011" width="21.7109375" style="54" customWidth="1"/>
    <col min="1012" max="1012" width="48.140625" style="54" customWidth="1"/>
    <col min="1013" max="1013" width="29.7109375" style="54" customWidth="1"/>
    <col min="1014" max="1014" width="11.42578125" style="54" customWidth="1"/>
    <col min="1015" max="1015" width="7.5703125" style="54" customWidth="1"/>
    <col min="1016" max="1016" width="11.7109375" style="54" customWidth="1"/>
    <col min="1017" max="1017" width="7.140625" style="54" customWidth="1"/>
    <col min="1018" max="1018" width="0" style="54" hidden="1" customWidth="1"/>
    <col min="1019" max="1020" width="19.140625" style="54" customWidth="1"/>
    <col min="1021" max="1021" width="20.42578125" style="54" customWidth="1"/>
    <col min="1022" max="1022" width="20.85546875" style="54" customWidth="1"/>
    <col min="1023" max="1024" width="22" style="54" customWidth="1"/>
    <col min="1025" max="1025" width="0" style="54" hidden="1" customWidth="1"/>
    <col min="1026" max="1026" width="27.28515625" style="54" customWidth="1"/>
    <col min="1027" max="1027" width="18.140625" style="54" bestFit="1" customWidth="1"/>
    <col min="1028" max="1028" width="11.42578125" style="54" bestFit="1" customWidth="1"/>
    <col min="1029" max="1029" width="11.5703125" style="54" bestFit="1" customWidth="1"/>
    <col min="1030" max="1265" width="9.140625" style="54"/>
    <col min="1266" max="1266" width="0" style="54" hidden="1" customWidth="1"/>
    <col min="1267" max="1267" width="21.7109375" style="54" customWidth="1"/>
    <col min="1268" max="1268" width="48.140625" style="54" customWidth="1"/>
    <col min="1269" max="1269" width="29.7109375" style="54" customWidth="1"/>
    <col min="1270" max="1270" width="11.42578125" style="54" customWidth="1"/>
    <col min="1271" max="1271" width="7.5703125" style="54" customWidth="1"/>
    <col min="1272" max="1272" width="11.7109375" style="54" customWidth="1"/>
    <col min="1273" max="1273" width="7.140625" style="54" customWidth="1"/>
    <col min="1274" max="1274" width="0" style="54" hidden="1" customWidth="1"/>
    <col min="1275" max="1276" width="19.140625" style="54" customWidth="1"/>
    <col min="1277" max="1277" width="20.42578125" style="54" customWidth="1"/>
    <col min="1278" max="1278" width="20.85546875" style="54" customWidth="1"/>
    <col min="1279" max="1280" width="22" style="54" customWidth="1"/>
    <col min="1281" max="1281" width="0" style="54" hidden="1" customWidth="1"/>
    <col min="1282" max="1282" width="27.28515625" style="54" customWidth="1"/>
    <col min="1283" max="1283" width="18.140625" style="54" bestFit="1" customWidth="1"/>
    <col min="1284" max="1284" width="11.42578125" style="54" bestFit="1" customWidth="1"/>
    <col min="1285" max="1285" width="11.5703125" style="54" bestFit="1" customWidth="1"/>
    <col min="1286" max="1521" width="9.140625" style="54"/>
    <col min="1522" max="1522" width="0" style="54" hidden="1" customWidth="1"/>
    <col min="1523" max="1523" width="21.7109375" style="54" customWidth="1"/>
    <col min="1524" max="1524" width="48.140625" style="54" customWidth="1"/>
    <col min="1525" max="1525" width="29.7109375" style="54" customWidth="1"/>
    <col min="1526" max="1526" width="11.42578125" style="54" customWidth="1"/>
    <col min="1527" max="1527" width="7.5703125" style="54" customWidth="1"/>
    <col min="1528" max="1528" width="11.7109375" style="54" customWidth="1"/>
    <col min="1529" max="1529" width="7.140625" style="54" customWidth="1"/>
    <col min="1530" max="1530" width="0" style="54" hidden="1" customWidth="1"/>
    <col min="1531" max="1532" width="19.140625" style="54" customWidth="1"/>
    <col min="1533" max="1533" width="20.42578125" style="54" customWidth="1"/>
    <col min="1534" max="1534" width="20.85546875" style="54" customWidth="1"/>
    <col min="1535" max="1536" width="22" style="54" customWidth="1"/>
    <col min="1537" max="1537" width="0" style="54" hidden="1" customWidth="1"/>
    <col min="1538" max="1538" width="27.28515625" style="54" customWidth="1"/>
    <col min="1539" max="1539" width="18.140625" style="54" bestFit="1" customWidth="1"/>
    <col min="1540" max="1540" width="11.42578125" style="54" bestFit="1" customWidth="1"/>
    <col min="1541" max="1541" width="11.5703125" style="54" bestFit="1" customWidth="1"/>
    <col min="1542" max="1777" width="9.140625" style="54"/>
    <col min="1778" max="1778" width="0" style="54" hidden="1" customWidth="1"/>
    <col min="1779" max="1779" width="21.7109375" style="54" customWidth="1"/>
    <col min="1780" max="1780" width="48.140625" style="54" customWidth="1"/>
    <col min="1781" max="1781" width="29.7109375" style="54" customWidth="1"/>
    <col min="1782" max="1782" width="11.42578125" style="54" customWidth="1"/>
    <col min="1783" max="1783" width="7.5703125" style="54" customWidth="1"/>
    <col min="1784" max="1784" width="11.7109375" style="54" customWidth="1"/>
    <col min="1785" max="1785" width="7.140625" style="54" customWidth="1"/>
    <col min="1786" max="1786" width="0" style="54" hidden="1" customWidth="1"/>
    <col min="1787" max="1788" width="19.140625" style="54" customWidth="1"/>
    <col min="1789" max="1789" width="20.42578125" style="54" customWidth="1"/>
    <col min="1790" max="1790" width="20.85546875" style="54" customWidth="1"/>
    <col min="1791" max="1792" width="22" style="54" customWidth="1"/>
    <col min="1793" max="1793" width="0" style="54" hidden="1" customWidth="1"/>
    <col min="1794" max="1794" width="27.28515625" style="54" customWidth="1"/>
    <col min="1795" max="1795" width="18.140625" style="54" bestFit="1" customWidth="1"/>
    <col min="1796" max="1796" width="11.42578125" style="54" bestFit="1" customWidth="1"/>
    <col min="1797" max="1797" width="11.5703125" style="54" bestFit="1" customWidth="1"/>
    <col min="1798" max="2033" width="9.140625" style="54"/>
    <col min="2034" max="2034" width="0" style="54" hidden="1" customWidth="1"/>
    <col min="2035" max="2035" width="21.7109375" style="54" customWidth="1"/>
    <col min="2036" max="2036" width="48.140625" style="54" customWidth="1"/>
    <col min="2037" max="2037" width="29.7109375" style="54" customWidth="1"/>
    <col min="2038" max="2038" width="11.42578125" style="54" customWidth="1"/>
    <col min="2039" max="2039" width="7.5703125" style="54" customWidth="1"/>
    <col min="2040" max="2040" width="11.7109375" style="54" customWidth="1"/>
    <col min="2041" max="2041" width="7.140625" style="54" customWidth="1"/>
    <col min="2042" max="2042" width="0" style="54" hidden="1" customWidth="1"/>
    <col min="2043" max="2044" width="19.140625" style="54" customWidth="1"/>
    <col min="2045" max="2045" width="20.42578125" style="54" customWidth="1"/>
    <col min="2046" max="2046" width="20.85546875" style="54" customWidth="1"/>
    <col min="2047" max="2048" width="22" style="54" customWidth="1"/>
    <col min="2049" max="2049" width="0" style="54" hidden="1" customWidth="1"/>
    <col min="2050" max="2050" width="27.28515625" style="54" customWidth="1"/>
    <col min="2051" max="2051" width="18.140625" style="54" bestFit="1" customWidth="1"/>
    <col min="2052" max="2052" width="11.42578125" style="54" bestFit="1" customWidth="1"/>
    <col min="2053" max="2053" width="11.5703125" style="54" bestFit="1" customWidth="1"/>
    <col min="2054" max="2289" width="9.140625" style="54"/>
    <col min="2290" max="2290" width="0" style="54" hidden="1" customWidth="1"/>
    <col min="2291" max="2291" width="21.7109375" style="54" customWidth="1"/>
    <col min="2292" max="2292" width="48.140625" style="54" customWidth="1"/>
    <col min="2293" max="2293" width="29.7109375" style="54" customWidth="1"/>
    <col min="2294" max="2294" width="11.42578125" style="54" customWidth="1"/>
    <col min="2295" max="2295" width="7.5703125" style="54" customWidth="1"/>
    <col min="2296" max="2296" width="11.7109375" style="54" customWidth="1"/>
    <col min="2297" max="2297" width="7.140625" style="54" customWidth="1"/>
    <col min="2298" max="2298" width="0" style="54" hidden="1" customWidth="1"/>
    <col min="2299" max="2300" width="19.140625" style="54" customWidth="1"/>
    <col min="2301" max="2301" width="20.42578125" style="54" customWidth="1"/>
    <col min="2302" max="2302" width="20.85546875" style="54" customWidth="1"/>
    <col min="2303" max="2304" width="22" style="54" customWidth="1"/>
    <col min="2305" max="2305" width="0" style="54" hidden="1" customWidth="1"/>
    <col min="2306" max="2306" width="27.28515625" style="54" customWidth="1"/>
    <col min="2307" max="2307" width="18.140625" style="54" bestFit="1" customWidth="1"/>
    <col min="2308" max="2308" width="11.42578125" style="54" bestFit="1" customWidth="1"/>
    <col min="2309" max="2309" width="11.5703125" style="54" bestFit="1" customWidth="1"/>
    <col min="2310" max="2545" width="9.140625" style="54"/>
    <col min="2546" max="2546" width="0" style="54" hidden="1" customWidth="1"/>
    <col min="2547" max="2547" width="21.7109375" style="54" customWidth="1"/>
    <col min="2548" max="2548" width="48.140625" style="54" customWidth="1"/>
    <col min="2549" max="2549" width="29.7109375" style="54" customWidth="1"/>
    <col min="2550" max="2550" width="11.42578125" style="54" customWidth="1"/>
    <col min="2551" max="2551" width="7.5703125" style="54" customWidth="1"/>
    <col min="2552" max="2552" width="11.7109375" style="54" customWidth="1"/>
    <col min="2553" max="2553" width="7.140625" style="54" customWidth="1"/>
    <col min="2554" max="2554" width="0" style="54" hidden="1" customWidth="1"/>
    <col min="2555" max="2556" width="19.140625" style="54" customWidth="1"/>
    <col min="2557" max="2557" width="20.42578125" style="54" customWidth="1"/>
    <col min="2558" max="2558" width="20.85546875" style="54" customWidth="1"/>
    <col min="2559" max="2560" width="22" style="54" customWidth="1"/>
    <col min="2561" max="2561" width="0" style="54" hidden="1" customWidth="1"/>
    <col min="2562" max="2562" width="27.28515625" style="54" customWidth="1"/>
    <col min="2563" max="2563" width="18.140625" style="54" bestFit="1" customWidth="1"/>
    <col min="2564" max="2564" width="11.42578125" style="54" bestFit="1" customWidth="1"/>
    <col min="2565" max="2565" width="11.5703125" style="54" bestFit="1" customWidth="1"/>
    <col min="2566" max="2801" width="9.140625" style="54"/>
    <col min="2802" max="2802" width="0" style="54" hidden="1" customWidth="1"/>
    <col min="2803" max="2803" width="21.7109375" style="54" customWidth="1"/>
    <col min="2804" max="2804" width="48.140625" style="54" customWidth="1"/>
    <col min="2805" max="2805" width="29.7109375" style="54" customWidth="1"/>
    <col min="2806" max="2806" width="11.42578125" style="54" customWidth="1"/>
    <col min="2807" max="2807" width="7.5703125" style="54" customWidth="1"/>
    <col min="2808" max="2808" width="11.7109375" style="54" customWidth="1"/>
    <col min="2809" max="2809" width="7.140625" style="54" customWidth="1"/>
    <col min="2810" max="2810" width="0" style="54" hidden="1" customWidth="1"/>
    <col min="2811" max="2812" width="19.140625" style="54" customWidth="1"/>
    <col min="2813" max="2813" width="20.42578125" style="54" customWidth="1"/>
    <col min="2814" max="2814" width="20.85546875" style="54" customWidth="1"/>
    <col min="2815" max="2816" width="22" style="54" customWidth="1"/>
    <col min="2817" max="2817" width="0" style="54" hidden="1" customWidth="1"/>
    <col min="2818" max="2818" width="27.28515625" style="54" customWidth="1"/>
    <col min="2819" max="2819" width="18.140625" style="54" bestFit="1" customWidth="1"/>
    <col min="2820" max="2820" width="11.42578125" style="54" bestFit="1" customWidth="1"/>
    <col min="2821" max="2821" width="11.5703125" style="54" bestFit="1" customWidth="1"/>
    <col min="2822" max="3057" width="9.140625" style="54"/>
    <col min="3058" max="3058" width="0" style="54" hidden="1" customWidth="1"/>
    <col min="3059" max="3059" width="21.7109375" style="54" customWidth="1"/>
    <col min="3060" max="3060" width="48.140625" style="54" customWidth="1"/>
    <col min="3061" max="3061" width="29.7109375" style="54" customWidth="1"/>
    <col min="3062" max="3062" width="11.42578125" style="54" customWidth="1"/>
    <col min="3063" max="3063" width="7.5703125" style="54" customWidth="1"/>
    <col min="3064" max="3064" width="11.7109375" style="54" customWidth="1"/>
    <col min="3065" max="3065" width="7.140625" style="54" customWidth="1"/>
    <col min="3066" max="3066" width="0" style="54" hidden="1" customWidth="1"/>
    <col min="3067" max="3068" width="19.140625" style="54" customWidth="1"/>
    <col min="3069" max="3069" width="20.42578125" style="54" customWidth="1"/>
    <col min="3070" max="3070" width="20.85546875" style="54" customWidth="1"/>
    <col min="3071" max="3072" width="22" style="54" customWidth="1"/>
    <col min="3073" max="3073" width="0" style="54" hidden="1" customWidth="1"/>
    <col min="3074" max="3074" width="27.28515625" style="54" customWidth="1"/>
    <col min="3075" max="3075" width="18.140625" style="54" bestFit="1" customWidth="1"/>
    <col min="3076" max="3076" width="11.42578125" style="54" bestFit="1" customWidth="1"/>
    <col min="3077" max="3077" width="11.5703125" style="54" bestFit="1" customWidth="1"/>
    <col min="3078" max="3313" width="9.140625" style="54"/>
    <col min="3314" max="3314" width="0" style="54" hidden="1" customWidth="1"/>
    <col min="3315" max="3315" width="21.7109375" style="54" customWidth="1"/>
    <col min="3316" max="3316" width="48.140625" style="54" customWidth="1"/>
    <col min="3317" max="3317" width="29.7109375" style="54" customWidth="1"/>
    <col min="3318" max="3318" width="11.42578125" style="54" customWidth="1"/>
    <col min="3319" max="3319" width="7.5703125" style="54" customWidth="1"/>
    <col min="3320" max="3320" width="11.7109375" style="54" customWidth="1"/>
    <col min="3321" max="3321" width="7.140625" style="54" customWidth="1"/>
    <col min="3322" max="3322" width="0" style="54" hidden="1" customWidth="1"/>
    <col min="3323" max="3324" width="19.140625" style="54" customWidth="1"/>
    <col min="3325" max="3325" width="20.42578125" style="54" customWidth="1"/>
    <col min="3326" max="3326" width="20.85546875" style="54" customWidth="1"/>
    <col min="3327" max="3328" width="22" style="54" customWidth="1"/>
    <col min="3329" max="3329" width="0" style="54" hidden="1" customWidth="1"/>
    <col min="3330" max="3330" width="27.28515625" style="54" customWidth="1"/>
    <col min="3331" max="3331" width="18.140625" style="54" bestFit="1" customWidth="1"/>
    <col min="3332" max="3332" width="11.42578125" style="54" bestFit="1" customWidth="1"/>
    <col min="3333" max="3333" width="11.5703125" style="54" bestFit="1" customWidth="1"/>
    <col min="3334" max="3569" width="9.140625" style="54"/>
    <col min="3570" max="3570" width="0" style="54" hidden="1" customWidth="1"/>
    <col min="3571" max="3571" width="21.7109375" style="54" customWidth="1"/>
    <col min="3572" max="3572" width="48.140625" style="54" customWidth="1"/>
    <col min="3573" max="3573" width="29.7109375" style="54" customWidth="1"/>
    <col min="3574" max="3574" width="11.42578125" style="54" customWidth="1"/>
    <col min="3575" max="3575" width="7.5703125" style="54" customWidth="1"/>
    <col min="3576" max="3576" width="11.7109375" style="54" customWidth="1"/>
    <col min="3577" max="3577" width="7.140625" style="54" customWidth="1"/>
    <col min="3578" max="3578" width="0" style="54" hidden="1" customWidth="1"/>
    <col min="3579" max="3580" width="19.140625" style="54" customWidth="1"/>
    <col min="3581" max="3581" width="20.42578125" style="54" customWidth="1"/>
    <col min="3582" max="3582" width="20.85546875" style="54" customWidth="1"/>
    <col min="3583" max="3584" width="22" style="54" customWidth="1"/>
    <col min="3585" max="3585" width="0" style="54" hidden="1" customWidth="1"/>
    <col min="3586" max="3586" width="27.28515625" style="54" customWidth="1"/>
    <col min="3587" max="3587" width="18.140625" style="54" bestFit="1" customWidth="1"/>
    <col min="3588" max="3588" width="11.42578125" style="54" bestFit="1" customWidth="1"/>
    <col min="3589" max="3589" width="11.5703125" style="54" bestFit="1" customWidth="1"/>
    <col min="3590" max="3825" width="9.140625" style="54"/>
    <col min="3826" max="3826" width="0" style="54" hidden="1" customWidth="1"/>
    <col min="3827" max="3827" width="21.7109375" style="54" customWidth="1"/>
    <col min="3828" max="3828" width="48.140625" style="54" customWidth="1"/>
    <col min="3829" max="3829" width="29.7109375" style="54" customWidth="1"/>
    <col min="3830" max="3830" width="11.42578125" style="54" customWidth="1"/>
    <col min="3831" max="3831" width="7.5703125" style="54" customWidth="1"/>
    <col min="3832" max="3832" width="11.7109375" style="54" customWidth="1"/>
    <col min="3833" max="3833" width="7.140625" style="54" customWidth="1"/>
    <col min="3834" max="3834" width="0" style="54" hidden="1" customWidth="1"/>
    <col min="3835" max="3836" width="19.140625" style="54" customWidth="1"/>
    <col min="3837" max="3837" width="20.42578125" style="54" customWidth="1"/>
    <col min="3838" max="3838" width="20.85546875" style="54" customWidth="1"/>
    <col min="3839" max="3840" width="22" style="54" customWidth="1"/>
    <col min="3841" max="3841" width="0" style="54" hidden="1" customWidth="1"/>
    <col min="3842" max="3842" width="27.28515625" style="54" customWidth="1"/>
    <col min="3843" max="3843" width="18.140625" style="54" bestFit="1" customWidth="1"/>
    <col min="3844" max="3844" width="11.42578125" style="54" bestFit="1" customWidth="1"/>
    <col min="3845" max="3845" width="11.5703125" style="54" bestFit="1" customWidth="1"/>
    <col min="3846" max="4081" width="9.140625" style="54"/>
    <col min="4082" max="4082" width="0" style="54" hidden="1" customWidth="1"/>
    <col min="4083" max="4083" width="21.7109375" style="54" customWidth="1"/>
    <col min="4084" max="4084" width="48.140625" style="54" customWidth="1"/>
    <col min="4085" max="4085" width="29.7109375" style="54" customWidth="1"/>
    <col min="4086" max="4086" width="11.42578125" style="54" customWidth="1"/>
    <col min="4087" max="4087" width="7.5703125" style="54" customWidth="1"/>
    <col min="4088" max="4088" width="11.7109375" style="54" customWidth="1"/>
    <col min="4089" max="4089" width="7.140625" style="54" customWidth="1"/>
    <col min="4090" max="4090" width="0" style="54" hidden="1" customWidth="1"/>
    <col min="4091" max="4092" width="19.140625" style="54" customWidth="1"/>
    <col min="4093" max="4093" width="20.42578125" style="54" customWidth="1"/>
    <col min="4094" max="4094" width="20.85546875" style="54" customWidth="1"/>
    <col min="4095" max="4096" width="22" style="54" customWidth="1"/>
    <col min="4097" max="4097" width="0" style="54" hidden="1" customWidth="1"/>
    <col min="4098" max="4098" width="27.28515625" style="54" customWidth="1"/>
    <col min="4099" max="4099" width="18.140625" style="54" bestFit="1" customWidth="1"/>
    <col min="4100" max="4100" width="11.42578125" style="54" bestFit="1" customWidth="1"/>
    <col min="4101" max="4101" width="11.5703125" style="54" bestFit="1" customWidth="1"/>
    <col min="4102" max="4337" width="9.140625" style="54"/>
    <col min="4338" max="4338" width="0" style="54" hidden="1" customWidth="1"/>
    <col min="4339" max="4339" width="21.7109375" style="54" customWidth="1"/>
    <col min="4340" max="4340" width="48.140625" style="54" customWidth="1"/>
    <col min="4341" max="4341" width="29.7109375" style="54" customWidth="1"/>
    <col min="4342" max="4342" width="11.42578125" style="54" customWidth="1"/>
    <col min="4343" max="4343" width="7.5703125" style="54" customWidth="1"/>
    <col min="4344" max="4344" width="11.7109375" style="54" customWidth="1"/>
    <col min="4345" max="4345" width="7.140625" style="54" customWidth="1"/>
    <col min="4346" max="4346" width="0" style="54" hidden="1" customWidth="1"/>
    <col min="4347" max="4348" width="19.140625" style="54" customWidth="1"/>
    <col min="4349" max="4349" width="20.42578125" style="54" customWidth="1"/>
    <col min="4350" max="4350" width="20.85546875" style="54" customWidth="1"/>
    <col min="4351" max="4352" width="22" style="54" customWidth="1"/>
    <col min="4353" max="4353" width="0" style="54" hidden="1" customWidth="1"/>
    <col min="4354" max="4354" width="27.28515625" style="54" customWidth="1"/>
    <col min="4355" max="4355" width="18.140625" style="54" bestFit="1" customWidth="1"/>
    <col min="4356" max="4356" width="11.42578125" style="54" bestFit="1" customWidth="1"/>
    <col min="4357" max="4357" width="11.5703125" style="54" bestFit="1" customWidth="1"/>
    <col min="4358" max="4593" width="9.140625" style="54"/>
    <col min="4594" max="4594" width="0" style="54" hidden="1" customWidth="1"/>
    <col min="4595" max="4595" width="21.7109375" style="54" customWidth="1"/>
    <col min="4596" max="4596" width="48.140625" style="54" customWidth="1"/>
    <col min="4597" max="4597" width="29.7109375" style="54" customWidth="1"/>
    <col min="4598" max="4598" width="11.42578125" style="54" customWidth="1"/>
    <col min="4599" max="4599" width="7.5703125" style="54" customWidth="1"/>
    <col min="4600" max="4600" width="11.7109375" style="54" customWidth="1"/>
    <col min="4601" max="4601" width="7.140625" style="54" customWidth="1"/>
    <col min="4602" max="4602" width="0" style="54" hidden="1" customWidth="1"/>
    <col min="4603" max="4604" width="19.140625" style="54" customWidth="1"/>
    <col min="4605" max="4605" width="20.42578125" style="54" customWidth="1"/>
    <col min="4606" max="4606" width="20.85546875" style="54" customWidth="1"/>
    <col min="4607" max="4608" width="22" style="54" customWidth="1"/>
    <col min="4609" max="4609" width="0" style="54" hidden="1" customWidth="1"/>
    <col min="4610" max="4610" width="27.28515625" style="54" customWidth="1"/>
    <col min="4611" max="4611" width="18.140625" style="54" bestFit="1" customWidth="1"/>
    <col min="4612" max="4612" width="11.42578125" style="54" bestFit="1" customWidth="1"/>
    <col min="4613" max="4613" width="11.5703125" style="54" bestFit="1" customWidth="1"/>
    <col min="4614" max="4849" width="9.140625" style="54"/>
    <col min="4850" max="4850" width="0" style="54" hidden="1" customWidth="1"/>
    <col min="4851" max="4851" width="21.7109375" style="54" customWidth="1"/>
    <col min="4852" max="4852" width="48.140625" style="54" customWidth="1"/>
    <col min="4853" max="4853" width="29.7109375" style="54" customWidth="1"/>
    <col min="4854" max="4854" width="11.42578125" style="54" customWidth="1"/>
    <col min="4855" max="4855" width="7.5703125" style="54" customWidth="1"/>
    <col min="4856" max="4856" width="11.7109375" style="54" customWidth="1"/>
    <col min="4857" max="4857" width="7.140625" style="54" customWidth="1"/>
    <col min="4858" max="4858" width="0" style="54" hidden="1" customWidth="1"/>
    <col min="4859" max="4860" width="19.140625" style="54" customWidth="1"/>
    <col min="4861" max="4861" width="20.42578125" style="54" customWidth="1"/>
    <col min="4862" max="4862" width="20.85546875" style="54" customWidth="1"/>
    <col min="4863" max="4864" width="22" style="54" customWidth="1"/>
    <col min="4865" max="4865" width="0" style="54" hidden="1" customWidth="1"/>
    <col min="4866" max="4866" width="27.28515625" style="54" customWidth="1"/>
    <col min="4867" max="4867" width="18.140625" style="54" bestFit="1" customWidth="1"/>
    <col min="4868" max="4868" width="11.42578125" style="54" bestFit="1" customWidth="1"/>
    <col min="4869" max="4869" width="11.5703125" style="54" bestFit="1" customWidth="1"/>
    <col min="4870" max="5105" width="9.140625" style="54"/>
    <col min="5106" max="5106" width="0" style="54" hidden="1" customWidth="1"/>
    <col min="5107" max="5107" width="21.7109375" style="54" customWidth="1"/>
    <col min="5108" max="5108" width="48.140625" style="54" customWidth="1"/>
    <col min="5109" max="5109" width="29.7109375" style="54" customWidth="1"/>
    <col min="5110" max="5110" width="11.42578125" style="54" customWidth="1"/>
    <col min="5111" max="5111" width="7.5703125" style="54" customWidth="1"/>
    <col min="5112" max="5112" width="11.7109375" style="54" customWidth="1"/>
    <col min="5113" max="5113" width="7.140625" style="54" customWidth="1"/>
    <col min="5114" max="5114" width="0" style="54" hidden="1" customWidth="1"/>
    <col min="5115" max="5116" width="19.140625" style="54" customWidth="1"/>
    <col min="5117" max="5117" width="20.42578125" style="54" customWidth="1"/>
    <col min="5118" max="5118" width="20.85546875" style="54" customWidth="1"/>
    <col min="5119" max="5120" width="22" style="54" customWidth="1"/>
    <col min="5121" max="5121" width="0" style="54" hidden="1" customWidth="1"/>
    <col min="5122" max="5122" width="27.28515625" style="54" customWidth="1"/>
    <col min="5123" max="5123" width="18.140625" style="54" bestFit="1" customWidth="1"/>
    <col min="5124" max="5124" width="11.42578125" style="54" bestFit="1" customWidth="1"/>
    <col min="5125" max="5125" width="11.5703125" style="54" bestFit="1" customWidth="1"/>
    <col min="5126" max="5361" width="9.140625" style="54"/>
    <col min="5362" max="5362" width="0" style="54" hidden="1" customWidth="1"/>
    <col min="5363" max="5363" width="21.7109375" style="54" customWidth="1"/>
    <col min="5364" max="5364" width="48.140625" style="54" customWidth="1"/>
    <col min="5365" max="5365" width="29.7109375" style="54" customWidth="1"/>
    <col min="5366" max="5366" width="11.42578125" style="54" customWidth="1"/>
    <col min="5367" max="5367" width="7.5703125" style="54" customWidth="1"/>
    <col min="5368" max="5368" width="11.7109375" style="54" customWidth="1"/>
    <col min="5369" max="5369" width="7.140625" style="54" customWidth="1"/>
    <col min="5370" max="5370" width="0" style="54" hidden="1" customWidth="1"/>
    <col min="5371" max="5372" width="19.140625" style="54" customWidth="1"/>
    <col min="5373" max="5373" width="20.42578125" style="54" customWidth="1"/>
    <col min="5374" max="5374" width="20.85546875" style="54" customWidth="1"/>
    <col min="5375" max="5376" width="22" style="54" customWidth="1"/>
    <col min="5377" max="5377" width="0" style="54" hidden="1" customWidth="1"/>
    <col min="5378" max="5378" width="27.28515625" style="54" customWidth="1"/>
    <col min="5379" max="5379" width="18.140625" style="54" bestFit="1" customWidth="1"/>
    <col min="5380" max="5380" width="11.42578125" style="54" bestFit="1" customWidth="1"/>
    <col min="5381" max="5381" width="11.5703125" style="54" bestFit="1" customWidth="1"/>
    <col min="5382" max="5617" width="9.140625" style="54"/>
    <col min="5618" max="5618" width="0" style="54" hidden="1" customWidth="1"/>
    <col min="5619" max="5619" width="21.7109375" style="54" customWidth="1"/>
    <col min="5620" max="5620" width="48.140625" style="54" customWidth="1"/>
    <col min="5621" max="5621" width="29.7109375" style="54" customWidth="1"/>
    <col min="5622" max="5622" width="11.42578125" style="54" customWidth="1"/>
    <col min="5623" max="5623" width="7.5703125" style="54" customWidth="1"/>
    <col min="5624" max="5624" width="11.7109375" style="54" customWidth="1"/>
    <col min="5625" max="5625" width="7.140625" style="54" customWidth="1"/>
    <col min="5626" max="5626" width="0" style="54" hidden="1" customWidth="1"/>
    <col min="5627" max="5628" width="19.140625" style="54" customWidth="1"/>
    <col min="5629" max="5629" width="20.42578125" style="54" customWidth="1"/>
    <col min="5630" max="5630" width="20.85546875" style="54" customWidth="1"/>
    <col min="5631" max="5632" width="22" style="54" customWidth="1"/>
    <col min="5633" max="5633" width="0" style="54" hidden="1" customWidth="1"/>
    <col min="5634" max="5634" width="27.28515625" style="54" customWidth="1"/>
    <col min="5635" max="5635" width="18.140625" style="54" bestFit="1" customWidth="1"/>
    <col min="5636" max="5636" width="11.42578125" style="54" bestFit="1" customWidth="1"/>
    <col min="5637" max="5637" width="11.5703125" style="54" bestFit="1" customWidth="1"/>
    <col min="5638" max="5873" width="9.140625" style="54"/>
    <col min="5874" max="5874" width="0" style="54" hidden="1" customWidth="1"/>
    <col min="5875" max="5875" width="21.7109375" style="54" customWidth="1"/>
    <col min="5876" max="5876" width="48.140625" style="54" customWidth="1"/>
    <col min="5877" max="5877" width="29.7109375" style="54" customWidth="1"/>
    <col min="5878" max="5878" width="11.42578125" style="54" customWidth="1"/>
    <col min="5879" max="5879" width="7.5703125" style="54" customWidth="1"/>
    <col min="5880" max="5880" width="11.7109375" style="54" customWidth="1"/>
    <col min="5881" max="5881" width="7.140625" style="54" customWidth="1"/>
    <col min="5882" max="5882" width="0" style="54" hidden="1" customWidth="1"/>
    <col min="5883" max="5884" width="19.140625" style="54" customWidth="1"/>
    <col min="5885" max="5885" width="20.42578125" style="54" customWidth="1"/>
    <col min="5886" max="5886" width="20.85546875" style="54" customWidth="1"/>
    <col min="5887" max="5888" width="22" style="54" customWidth="1"/>
    <col min="5889" max="5889" width="0" style="54" hidden="1" customWidth="1"/>
    <col min="5890" max="5890" width="27.28515625" style="54" customWidth="1"/>
    <col min="5891" max="5891" width="18.140625" style="54" bestFit="1" customWidth="1"/>
    <col min="5892" max="5892" width="11.42578125" style="54" bestFit="1" customWidth="1"/>
    <col min="5893" max="5893" width="11.5703125" style="54" bestFit="1" customWidth="1"/>
    <col min="5894" max="6129" width="9.140625" style="54"/>
    <col min="6130" max="6130" width="0" style="54" hidden="1" customWidth="1"/>
    <col min="6131" max="6131" width="21.7109375" style="54" customWidth="1"/>
    <col min="6132" max="6132" width="48.140625" style="54" customWidth="1"/>
    <col min="6133" max="6133" width="29.7109375" style="54" customWidth="1"/>
    <col min="6134" max="6134" width="11.42578125" style="54" customWidth="1"/>
    <col min="6135" max="6135" width="7.5703125" style="54" customWidth="1"/>
    <col min="6136" max="6136" width="11.7109375" style="54" customWidth="1"/>
    <col min="6137" max="6137" width="7.140625" style="54" customWidth="1"/>
    <col min="6138" max="6138" width="0" style="54" hidden="1" customWidth="1"/>
    <col min="6139" max="6140" width="19.140625" style="54" customWidth="1"/>
    <col min="6141" max="6141" width="20.42578125" style="54" customWidth="1"/>
    <col min="6142" max="6142" width="20.85546875" style="54" customWidth="1"/>
    <col min="6143" max="6144" width="22" style="54" customWidth="1"/>
    <col min="6145" max="6145" width="0" style="54" hidden="1" customWidth="1"/>
    <col min="6146" max="6146" width="27.28515625" style="54" customWidth="1"/>
    <col min="6147" max="6147" width="18.140625" style="54" bestFit="1" customWidth="1"/>
    <col min="6148" max="6148" width="11.42578125" style="54" bestFit="1" customWidth="1"/>
    <col min="6149" max="6149" width="11.5703125" style="54" bestFit="1" customWidth="1"/>
    <col min="6150" max="6385" width="9.140625" style="54"/>
    <col min="6386" max="6386" width="0" style="54" hidden="1" customWidth="1"/>
    <col min="6387" max="6387" width="21.7109375" style="54" customWidth="1"/>
    <col min="6388" max="6388" width="48.140625" style="54" customWidth="1"/>
    <col min="6389" max="6389" width="29.7109375" style="54" customWidth="1"/>
    <col min="6390" max="6390" width="11.42578125" style="54" customWidth="1"/>
    <col min="6391" max="6391" width="7.5703125" style="54" customWidth="1"/>
    <col min="6392" max="6392" width="11.7109375" style="54" customWidth="1"/>
    <col min="6393" max="6393" width="7.140625" style="54" customWidth="1"/>
    <col min="6394" max="6394" width="0" style="54" hidden="1" customWidth="1"/>
    <col min="6395" max="6396" width="19.140625" style="54" customWidth="1"/>
    <col min="6397" max="6397" width="20.42578125" style="54" customWidth="1"/>
    <col min="6398" max="6398" width="20.85546875" style="54" customWidth="1"/>
    <col min="6399" max="6400" width="22" style="54" customWidth="1"/>
    <col min="6401" max="6401" width="0" style="54" hidden="1" customWidth="1"/>
    <col min="6402" max="6402" width="27.28515625" style="54" customWidth="1"/>
    <col min="6403" max="6403" width="18.140625" style="54" bestFit="1" customWidth="1"/>
    <col min="6404" max="6404" width="11.42578125" style="54" bestFit="1" customWidth="1"/>
    <col min="6405" max="6405" width="11.5703125" style="54" bestFit="1" customWidth="1"/>
    <col min="6406" max="6641" width="9.140625" style="54"/>
    <col min="6642" max="6642" width="0" style="54" hidden="1" customWidth="1"/>
    <col min="6643" max="6643" width="21.7109375" style="54" customWidth="1"/>
    <col min="6644" max="6644" width="48.140625" style="54" customWidth="1"/>
    <col min="6645" max="6645" width="29.7109375" style="54" customWidth="1"/>
    <col min="6646" max="6646" width="11.42578125" style="54" customWidth="1"/>
    <col min="6647" max="6647" width="7.5703125" style="54" customWidth="1"/>
    <col min="6648" max="6648" width="11.7109375" style="54" customWidth="1"/>
    <col min="6649" max="6649" width="7.140625" style="54" customWidth="1"/>
    <col min="6650" max="6650" width="0" style="54" hidden="1" customWidth="1"/>
    <col min="6651" max="6652" width="19.140625" style="54" customWidth="1"/>
    <col min="6653" max="6653" width="20.42578125" style="54" customWidth="1"/>
    <col min="6654" max="6654" width="20.85546875" style="54" customWidth="1"/>
    <col min="6655" max="6656" width="22" style="54" customWidth="1"/>
    <col min="6657" max="6657" width="0" style="54" hidden="1" customWidth="1"/>
    <col min="6658" max="6658" width="27.28515625" style="54" customWidth="1"/>
    <col min="6659" max="6659" width="18.140625" style="54" bestFit="1" customWidth="1"/>
    <col min="6660" max="6660" width="11.42578125" style="54" bestFit="1" customWidth="1"/>
    <col min="6661" max="6661" width="11.5703125" style="54" bestFit="1" customWidth="1"/>
    <col min="6662" max="6897" width="9.140625" style="54"/>
    <col min="6898" max="6898" width="0" style="54" hidden="1" customWidth="1"/>
    <col min="6899" max="6899" width="21.7109375" style="54" customWidth="1"/>
    <col min="6900" max="6900" width="48.140625" style="54" customWidth="1"/>
    <col min="6901" max="6901" width="29.7109375" style="54" customWidth="1"/>
    <col min="6902" max="6902" width="11.42578125" style="54" customWidth="1"/>
    <col min="6903" max="6903" width="7.5703125" style="54" customWidth="1"/>
    <col min="6904" max="6904" width="11.7109375" style="54" customWidth="1"/>
    <col min="6905" max="6905" width="7.140625" style="54" customWidth="1"/>
    <col min="6906" max="6906" width="0" style="54" hidden="1" customWidth="1"/>
    <col min="6907" max="6908" width="19.140625" style="54" customWidth="1"/>
    <col min="6909" max="6909" width="20.42578125" style="54" customWidth="1"/>
    <col min="6910" max="6910" width="20.85546875" style="54" customWidth="1"/>
    <col min="6911" max="6912" width="22" style="54" customWidth="1"/>
    <col min="6913" max="6913" width="0" style="54" hidden="1" customWidth="1"/>
    <col min="6914" max="6914" width="27.28515625" style="54" customWidth="1"/>
    <col min="6915" max="6915" width="18.140625" style="54" bestFit="1" customWidth="1"/>
    <col min="6916" max="6916" width="11.42578125" style="54" bestFit="1" customWidth="1"/>
    <col min="6917" max="6917" width="11.5703125" style="54" bestFit="1" customWidth="1"/>
    <col min="6918" max="7153" width="9.140625" style="54"/>
    <col min="7154" max="7154" width="0" style="54" hidden="1" customWidth="1"/>
    <col min="7155" max="7155" width="21.7109375" style="54" customWidth="1"/>
    <col min="7156" max="7156" width="48.140625" style="54" customWidth="1"/>
    <col min="7157" max="7157" width="29.7109375" style="54" customWidth="1"/>
    <col min="7158" max="7158" width="11.42578125" style="54" customWidth="1"/>
    <col min="7159" max="7159" width="7.5703125" style="54" customWidth="1"/>
    <col min="7160" max="7160" width="11.7109375" style="54" customWidth="1"/>
    <col min="7161" max="7161" width="7.140625" style="54" customWidth="1"/>
    <col min="7162" max="7162" width="0" style="54" hidden="1" customWidth="1"/>
    <col min="7163" max="7164" width="19.140625" style="54" customWidth="1"/>
    <col min="7165" max="7165" width="20.42578125" style="54" customWidth="1"/>
    <col min="7166" max="7166" width="20.85546875" style="54" customWidth="1"/>
    <col min="7167" max="7168" width="22" style="54" customWidth="1"/>
    <col min="7169" max="7169" width="0" style="54" hidden="1" customWidth="1"/>
    <col min="7170" max="7170" width="27.28515625" style="54" customWidth="1"/>
    <col min="7171" max="7171" width="18.140625" style="54" bestFit="1" customWidth="1"/>
    <col min="7172" max="7172" width="11.42578125" style="54" bestFit="1" customWidth="1"/>
    <col min="7173" max="7173" width="11.5703125" style="54" bestFit="1" customWidth="1"/>
    <col min="7174" max="7409" width="9.140625" style="54"/>
    <col min="7410" max="7410" width="0" style="54" hidden="1" customWidth="1"/>
    <col min="7411" max="7411" width="21.7109375" style="54" customWidth="1"/>
    <col min="7412" max="7412" width="48.140625" style="54" customWidth="1"/>
    <col min="7413" max="7413" width="29.7109375" style="54" customWidth="1"/>
    <col min="7414" max="7414" width="11.42578125" style="54" customWidth="1"/>
    <col min="7415" max="7415" width="7.5703125" style="54" customWidth="1"/>
    <col min="7416" max="7416" width="11.7109375" style="54" customWidth="1"/>
    <col min="7417" max="7417" width="7.140625" style="54" customWidth="1"/>
    <col min="7418" max="7418" width="0" style="54" hidden="1" customWidth="1"/>
    <col min="7419" max="7420" width="19.140625" style="54" customWidth="1"/>
    <col min="7421" max="7421" width="20.42578125" style="54" customWidth="1"/>
    <col min="7422" max="7422" width="20.85546875" style="54" customWidth="1"/>
    <col min="7423" max="7424" width="22" style="54" customWidth="1"/>
    <col min="7425" max="7425" width="0" style="54" hidden="1" customWidth="1"/>
    <col min="7426" max="7426" width="27.28515625" style="54" customWidth="1"/>
    <col min="7427" max="7427" width="18.140625" style="54" bestFit="1" customWidth="1"/>
    <col min="7428" max="7428" width="11.42578125" style="54" bestFit="1" customWidth="1"/>
    <col min="7429" max="7429" width="11.5703125" style="54" bestFit="1" customWidth="1"/>
    <col min="7430" max="7665" width="9.140625" style="54"/>
    <col min="7666" max="7666" width="0" style="54" hidden="1" customWidth="1"/>
    <col min="7667" max="7667" width="21.7109375" style="54" customWidth="1"/>
    <col min="7668" max="7668" width="48.140625" style="54" customWidth="1"/>
    <col min="7669" max="7669" width="29.7109375" style="54" customWidth="1"/>
    <col min="7670" max="7670" width="11.42578125" style="54" customWidth="1"/>
    <col min="7671" max="7671" width="7.5703125" style="54" customWidth="1"/>
    <col min="7672" max="7672" width="11.7109375" style="54" customWidth="1"/>
    <col min="7673" max="7673" width="7.140625" style="54" customWidth="1"/>
    <col min="7674" max="7674" width="0" style="54" hidden="1" customWidth="1"/>
    <col min="7675" max="7676" width="19.140625" style="54" customWidth="1"/>
    <col min="7677" max="7677" width="20.42578125" style="54" customWidth="1"/>
    <col min="7678" max="7678" width="20.85546875" style="54" customWidth="1"/>
    <col min="7679" max="7680" width="22" style="54" customWidth="1"/>
    <col min="7681" max="7681" width="0" style="54" hidden="1" customWidth="1"/>
    <col min="7682" max="7682" width="27.28515625" style="54" customWidth="1"/>
    <col min="7683" max="7683" width="18.140625" style="54" bestFit="1" customWidth="1"/>
    <col min="7684" max="7684" width="11.42578125" style="54" bestFit="1" customWidth="1"/>
    <col min="7685" max="7685" width="11.5703125" style="54" bestFit="1" customWidth="1"/>
    <col min="7686" max="7921" width="9.140625" style="54"/>
    <col min="7922" max="7922" width="0" style="54" hidden="1" customWidth="1"/>
    <col min="7923" max="7923" width="21.7109375" style="54" customWidth="1"/>
    <col min="7924" max="7924" width="48.140625" style="54" customWidth="1"/>
    <col min="7925" max="7925" width="29.7109375" style="54" customWidth="1"/>
    <col min="7926" max="7926" width="11.42578125" style="54" customWidth="1"/>
    <col min="7927" max="7927" width="7.5703125" style="54" customWidth="1"/>
    <col min="7928" max="7928" width="11.7109375" style="54" customWidth="1"/>
    <col min="7929" max="7929" width="7.140625" style="54" customWidth="1"/>
    <col min="7930" max="7930" width="0" style="54" hidden="1" customWidth="1"/>
    <col min="7931" max="7932" width="19.140625" style="54" customWidth="1"/>
    <col min="7933" max="7933" width="20.42578125" style="54" customWidth="1"/>
    <col min="7934" max="7934" width="20.85546875" style="54" customWidth="1"/>
    <col min="7935" max="7936" width="22" style="54" customWidth="1"/>
    <col min="7937" max="7937" width="0" style="54" hidden="1" customWidth="1"/>
    <col min="7938" max="7938" width="27.28515625" style="54" customWidth="1"/>
    <col min="7939" max="7939" width="18.140625" style="54" bestFit="1" customWidth="1"/>
    <col min="7940" max="7940" width="11.42578125" style="54" bestFit="1" customWidth="1"/>
    <col min="7941" max="7941" width="11.5703125" style="54" bestFit="1" customWidth="1"/>
    <col min="7942" max="8177" width="9.140625" style="54"/>
    <col min="8178" max="8178" width="0" style="54" hidden="1" customWidth="1"/>
    <col min="8179" max="8179" width="21.7109375" style="54" customWidth="1"/>
    <col min="8180" max="8180" width="48.140625" style="54" customWidth="1"/>
    <col min="8181" max="8181" width="29.7109375" style="54" customWidth="1"/>
    <col min="8182" max="8182" width="11.42578125" style="54" customWidth="1"/>
    <col min="8183" max="8183" width="7.5703125" style="54" customWidth="1"/>
    <col min="8184" max="8184" width="11.7109375" style="54" customWidth="1"/>
    <col min="8185" max="8185" width="7.140625" style="54" customWidth="1"/>
    <col min="8186" max="8186" width="0" style="54" hidden="1" customWidth="1"/>
    <col min="8187" max="8188" width="19.140625" style="54" customWidth="1"/>
    <col min="8189" max="8189" width="20.42578125" style="54" customWidth="1"/>
    <col min="8190" max="8190" width="20.85546875" style="54" customWidth="1"/>
    <col min="8191" max="8192" width="22" style="54" customWidth="1"/>
    <col min="8193" max="8193" width="0" style="54" hidden="1" customWidth="1"/>
    <col min="8194" max="8194" width="27.28515625" style="54" customWidth="1"/>
    <col min="8195" max="8195" width="18.140625" style="54" bestFit="1" customWidth="1"/>
    <col min="8196" max="8196" width="11.42578125" style="54" bestFit="1" customWidth="1"/>
    <col min="8197" max="8197" width="11.5703125" style="54" bestFit="1" customWidth="1"/>
    <col min="8198" max="8433" width="9.140625" style="54"/>
    <col min="8434" max="8434" width="0" style="54" hidden="1" customWidth="1"/>
    <col min="8435" max="8435" width="21.7109375" style="54" customWidth="1"/>
    <col min="8436" max="8436" width="48.140625" style="54" customWidth="1"/>
    <col min="8437" max="8437" width="29.7109375" style="54" customWidth="1"/>
    <col min="8438" max="8438" width="11.42578125" style="54" customWidth="1"/>
    <col min="8439" max="8439" width="7.5703125" style="54" customWidth="1"/>
    <col min="8440" max="8440" width="11.7109375" style="54" customWidth="1"/>
    <col min="8441" max="8441" width="7.140625" style="54" customWidth="1"/>
    <col min="8442" max="8442" width="0" style="54" hidden="1" customWidth="1"/>
    <col min="8443" max="8444" width="19.140625" style="54" customWidth="1"/>
    <col min="8445" max="8445" width="20.42578125" style="54" customWidth="1"/>
    <col min="8446" max="8446" width="20.85546875" style="54" customWidth="1"/>
    <col min="8447" max="8448" width="22" style="54" customWidth="1"/>
    <col min="8449" max="8449" width="0" style="54" hidden="1" customWidth="1"/>
    <col min="8450" max="8450" width="27.28515625" style="54" customWidth="1"/>
    <col min="8451" max="8451" width="18.140625" style="54" bestFit="1" customWidth="1"/>
    <col min="8452" max="8452" width="11.42578125" style="54" bestFit="1" customWidth="1"/>
    <col min="8453" max="8453" width="11.5703125" style="54" bestFit="1" customWidth="1"/>
    <col min="8454" max="8689" width="9.140625" style="54"/>
    <col min="8690" max="8690" width="0" style="54" hidden="1" customWidth="1"/>
    <col min="8691" max="8691" width="21.7109375" style="54" customWidth="1"/>
    <col min="8692" max="8692" width="48.140625" style="54" customWidth="1"/>
    <col min="8693" max="8693" width="29.7109375" style="54" customWidth="1"/>
    <col min="8694" max="8694" width="11.42578125" style="54" customWidth="1"/>
    <col min="8695" max="8695" width="7.5703125" style="54" customWidth="1"/>
    <col min="8696" max="8696" width="11.7109375" style="54" customWidth="1"/>
    <col min="8697" max="8697" width="7.140625" style="54" customWidth="1"/>
    <col min="8698" max="8698" width="0" style="54" hidden="1" customWidth="1"/>
    <col min="8699" max="8700" width="19.140625" style="54" customWidth="1"/>
    <col min="8701" max="8701" width="20.42578125" style="54" customWidth="1"/>
    <col min="8702" max="8702" width="20.85546875" style="54" customWidth="1"/>
    <col min="8703" max="8704" width="22" style="54" customWidth="1"/>
    <col min="8705" max="8705" width="0" style="54" hidden="1" customWidth="1"/>
    <col min="8706" max="8706" width="27.28515625" style="54" customWidth="1"/>
    <col min="8707" max="8707" width="18.140625" style="54" bestFit="1" customWidth="1"/>
    <col min="8708" max="8708" width="11.42578125" style="54" bestFit="1" customWidth="1"/>
    <col min="8709" max="8709" width="11.5703125" style="54" bestFit="1" customWidth="1"/>
    <col min="8710" max="8945" width="9.140625" style="54"/>
    <col min="8946" max="8946" width="0" style="54" hidden="1" customWidth="1"/>
    <col min="8947" max="8947" width="21.7109375" style="54" customWidth="1"/>
    <col min="8948" max="8948" width="48.140625" style="54" customWidth="1"/>
    <col min="8949" max="8949" width="29.7109375" style="54" customWidth="1"/>
    <col min="8950" max="8950" width="11.42578125" style="54" customWidth="1"/>
    <col min="8951" max="8951" width="7.5703125" style="54" customWidth="1"/>
    <col min="8952" max="8952" width="11.7109375" style="54" customWidth="1"/>
    <col min="8953" max="8953" width="7.140625" style="54" customWidth="1"/>
    <col min="8954" max="8954" width="0" style="54" hidden="1" customWidth="1"/>
    <col min="8955" max="8956" width="19.140625" style="54" customWidth="1"/>
    <col min="8957" max="8957" width="20.42578125" style="54" customWidth="1"/>
    <col min="8958" max="8958" width="20.85546875" style="54" customWidth="1"/>
    <col min="8959" max="8960" width="22" style="54" customWidth="1"/>
    <col min="8961" max="8961" width="0" style="54" hidden="1" customWidth="1"/>
    <col min="8962" max="8962" width="27.28515625" style="54" customWidth="1"/>
    <col min="8963" max="8963" width="18.140625" style="54" bestFit="1" customWidth="1"/>
    <col min="8964" max="8964" width="11.42578125" style="54" bestFit="1" customWidth="1"/>
    <col min="8965" max="8965" width="11.5703125" style="54" bestFit="1" customWidth="1"/>
    <col min="8966" max="9201" width="9.140625" style="54"/>
    <col min="9202" max="9202" width="0" style="54" hidden="1" customWidth="1"/>
    <col min="9203" max="9203" width="21.7109375" style="54" customWidth="1"/>
    <col min="9204" max="9204" width="48.140625" style="54" customWidth="1"/>
    <col min="9205" max="9205" width="29.7109375" style="54" customWidth="1"/>
    <col min="9206" max="9206" width="11.42578125" style="54" customWidth="1"/>
    <col min="9207" max="9207" width="7.5703125" style="54" customWidth="1"/>
    <col min="9208" max="9208" width="11.7109375" style="54" customWidth="1"/>
    <col min="9209" max="9209" width="7.140625" style="54" customWidth="1"/>
    <col min="9210" max="9210" width="0" style="54" hidden="1" customWidth="1"/>
    <col min="9211" max="9212" width="19.140625" style="54" customWidth="1"/>
    <col min="9213" max="9213" width="20.42578125" style="54" customWidth="1"/>
    <col min="9214" max="9214" width="20.85546875" style="54" customWidth="1"/>
    <col min="9215" max="9216" width="22" style="54" customWidth="1"/>
    <col min="9217" max="9217" width="0" style="54" hidden="1" customWidth="1"/>
    <col min="9218" max="9218" width="27.28515625" style="54" customWidth="1"/>
    <col min="9219" max="9219" width="18.140625" style="54" bestFit="1" customWidth="1"/>
    <col min="9220" max="9220" width="11.42578125" style="54" bestFit="1" customWidth="1"/>
    <col min="9221" max="9221" width="11.5703125" style="54" bestFit="1" customWidth="1"/>
    <col min="9222" max="9457" width="9.140625" style="54"/>
    <col min="9458" max="9458" width="0" style="54" hidden="1" customWidth="1"/>
    <col min="9459" max="9459" width="21.7109375" style="54" customWidth="1"/>
    <col min="9460" max="9460" width="48.140625" style="54" customWidth="1"/>
    <col min="9461" max="9461" width="29.7109375" style="54" customWidth="1"/>
    <col min="9462" max="9462" width="11.42578125" style="54" customWidth="1"/>
    <col min="9463" max="9463" width="7.5703125" style="54" customWidth="1"/>
    <col min="9464" max="9464" width="11.7109375" style="54" customWidth="1"/>
    <col min="9465" max="9465" width="7.140625" style="54" customWidth="1"/>
    <col min="9466" max="9466" width="0" style="54" hidden="1" customWidth="1"/>
    <col min="9467" max="9468" width="19.140625" style="54" customWidth="1"/>
    <col min="9469" max="9469" width="20.42578125" style="54" customWidth="1"/>
    <col min="9470" max="9470" width="20.85546875" style="54" customWidth="1"/>
    <col min="9471" max="9472" width="22" style="54" customWidth="1"/>
    <col min="9473" max="9473" width="0" style="54" hidden="1" customWidth="1"/>
    <col min="9474" max="9474" width="27.28515625" style="54" customWidth="1"/>
    <col min="9475" max="9475" width="18.140625" style="54" bestFit="1" customWidth="1"/>
    <col min="9476" max="9476" width="11.42578125" style="54" bestFit="1" customWidth="1"/>
    <col min="9477" max="9477" width="11.5703125" style="54" bestFit="1" customWidth="1"/>
    <col min="9478" max="9713" width="9.140625" style="54"/>
    <col min="9714" max="9714" width="0" style="54" hidden="1" customWidth="1"/>
    <col min="9715" max="9715" width="21.7109375" style="54" customWidth="1"/>
    <col min="9716" max="9716" width="48.140625" style="54" customWidth="1"/>
    <col min="9717" max="9717" width="29.7109375" style="54" customWidth="1"/>
    <col min="9718" max="9718" width="11.42578125" style="54" customWidth="1"/>
    <col min="9719" max="9719" width="7.5703125" style="54" customWidth="1"/>
    <col min="9720" max="9720" width="11.7109375" style="54" customWidth="1"/>
    <col min="9721" max="9721" width="7.140625" style="54" customWidth="1"/>
    <col min="9722" max="9722" width="0" style="54" hidden="1" customWidth="1"/>
    <col min="9723" max="9724" width="19.140625" style="54" customWidth="1"/>
    <col min="9725" max="9725" width="20.42578125" style="54" customWidth="1"/>
    <col min="9726" max="9726" width="20.85546875" style="54" customWidth="1"/>
    <col min="9727" max="9728" width="22" style="54" customWidth="1"/>
    <col min="9729" max="9729" width="0" style="54" hidden="1" customWidth="1"/>
    <col min="9730" max="9730" width="27.28515625" style="54" customWidth="1"/>
    <col min="9731" max="9731" width="18.140625" style="54" bestFit="1" customWidth="1"/>
    <col min="9732" max="9732" width="11.42578125" style="54" bestFit="1" customWidth="1"/>
    <col min="9733" max="9733" width="11.5703125" style="54" bestFit="1" customWidth="1"/>
    <col min="9734" max="9969" width="9.140625" style="54"/>
    <col min="9970" max="9970" width="0" style="54" hidden="1" customWidth="1"/>
    <col min="9971" max="9971" width="21.7109375" style="54" customWidth="1"/>
    <col min="9972" max="9972" width="48.140625" style="54" customWidth="1"/>
    <col min="9973" max="9973" width="29.7109375" style="54" customWidth="1"/>
    <col min="9974" max="9974" width="11.42578125" style="54" customWidth="1"/>
    <col min="9975" max="9975" width="7.5703125" style="54" customWidth="1"/>
    <col min="9976" max="9976" width="11.7109375" style="54" customWidth="1"/>
    <col min="9977" max="9977" width="7.140625" style="54" customWidth="1"/>
    <col min="9978" max="9978" width="0" style="54" hidden="1" customWidth="1"/>
    <col min="9979" max="9980" width="19.140625" style="54" customWidth="1"/>
    <col min="9981" max="9981" width="20.42578125" style="54" customWidth="1"/>
    <col min="9982" max="9982" width="20.85546875" style="54" customWidth="1"/>
    <col min="9983" max="9984" width="22" style="54" customWidth="1"/>
    <col min="9985" max="9985" width="0" style="54" hidden="1" customWidth="1"/>
    <col min="9986" max="9986" width="27.28515625" style="54" customWidth="1"/>
    <col min="9987" max="9987" width="18.140625" style="54" bestFit="1" customWidth="1"/>
    <col min="9988" max="9988" width="11.42578125" style="54" bestFit="1" customWidth="1"/>
    <col min="9989" max="9989" width="11.5703125" style="54" bestFit="1" customWidth="1"/>
    <col min="9990" max="10225" width="9.140625" style="54"/>
    <col min="10226" max="10226" width="0" style="54" hidden="1" customWidth="1"/>
    <col min="10227" max="10227" width="21.7109375" style="54" customWidth="1"/>
    <col min="10228" max="10228" width="48.140625" style="54" customWidth="1"/>
    <col min="10229" max="10229" width="29.7109375" style="54" customWidth="1"/>
    <col min="10230" max="10230" width="11.42578125" style="54" customWidth="1"/>
    <col min="10231" max="10231" width="7.5703125" style="54" customWidth="1"/>
    <col min="10232" max="10232" width="11.7109375" style="54" customWidth="1"/>
    <col min="10233" max="10233" width="7.140625" style="54" customWidth="1"/>
    <col min="10234" max="10234" width="0" style="54" hidden="1" customWidth="1"/>
    <col min="10235" max="10236" width="19.140625" style="54" customWidth="1"/>
    <col min="10237" max="10237" width="20.42578125" style="54" customWidth="1"/>
    <col min="10238" max="10238" width="20.85546875" style="54" customWidth="1"/>
    <col min="10239" max="10240" width="22" style="54" customWidth="1"/>
    <col min="10241" max="10241" width="0" style="54" hidden="1" customWidth="1"/>
    <col min="10242" max="10242" width="27.28515625" style="54" customWidth="1"/>
    <col min="10243" max="10243" width="18.140625" style="54" bestFit="1" customWidth="1"/>
    <col min="10244" max="10244" width="11.42578125" style="54" bestFit="1" customWidth="1"/>
    <col min="10245" max="10245" width="11.5703125" style="54" bestFit="1" customWidth="1"/>
    <col min="10246" max="10481" width="9.140625" style="54"/>
    <col min="10482" max="10482" width="0" style="54" hidden="1" customWidth="1"/>
    <col min="10483" max="10483" width="21.7109375" style="54" customWidth="1"/>
    <col min="10484" max="10484" width="48.140625" style="54" customWidth="1"/>
    <col min="10485" max="10485" width="29.7109375" style="54" customWidth="1"/>
    <col min="10486" max="10486" width="11.42578125" style="54" customWidth="1"/>
    <col min="10487" max="10487" width="7.5703125" style="54" customWidth="1"/>
    <col min="10488" max="10488" width="11.7109375" style="54" customWidth="1"/>
    <col min="10489" max="10489" width="7.140625" style="54" customWidth="1"/>
    <col min="10490" max="10490" width="0" style="54" hidden="1" customWidth="1"/>
    <col min="10491" max="10492" width="19.140625" style="54" customWidth="1"/>
    <col min="10493" max="10493" width="20.42578125" style="54" customWidth="1"/>
    <col min="10494" max="10494" width="20.85546875" style="54" customWidth="1"/>
    <col min="10495" max="10496" width="22" style="54" customWidth="1"/>
    <col min="10497" max="10497" width="0" style="54" hidden="1" customWidth="1"/>
    <col min="10498" max="10498" width="27.28515625" style="54" customWidth="1"/>
    <col min="10499" max="10499" width="18.140625" style="54" bestFit="1" customWidth="1"/>
    <col min="10500" max="10500" width="11.42578125" style="54" bestFit="1" customWidth="1"/>
    <col min="10501" max="10501" width="11.5703125" style="54" bestFit="1" customWidth="1"/>
    <col min="10502" max="10737" width="9.140625" style="54"/>
    <col min="10738" max="10738" width="0" style="54" hidden="1" customWidth="1"/>
    <col min="10739" max="10739" width="21.7109375" style="54" customWidth="1"/>
    <col min="10740" max="10740" width="48.140625" style="54" customWidth="1"/>
    <col min="10741" max="10741" width="29.7109375" style="54" customWidth="1"/>
    <col min="10742" max="10742" width="11.42578125" style="54" customWidth="1"/>
    <col min="10743" max="10743" width="7.5703125" style="54" customWidth="1"/>
    <col min="10744" max="10744" width="11.7109375" style="54" customWidth="1"/>
    <col min="10745" max="10745" width="7.140625" style="54" customWidth="1"/>
    <col min="10746" max="10746" width="0" style="54" hidden="1" customWidth="1"/>
    <col min="10747" max="10748" width="19.140625" style="54" customWidth="1"/>
    <col min="10749" max="10749" width="20.42578125" style="54" customWidth="1"/>
    <col min="10750" max="10750" width="20.85546875" style="54" customWidth="1"/>
    <col min="10751" max="10752" width="22" style="54" customWidth="1"/>
    <col min="10753" max="10753" width="0" style="54" hidden="1" customWidth="1"/>
    <col min="10754" max="10754" width="27.28515625" style="54" customWidth="1"/>
    <col min="10755" max="10755" width="18.140625" style="54" bestFit="1" customWidth="1"/>
    <col min="10756" max="10756" width="11.42578125" style="54" bestFit="1" customWidth="1"/>
    <col min="10757" max="10757" width="11.5703125" style="54" bestFit="1" customWidth="1"/>
    <col min="10758" max="10993" width="9.140625" style="54"/>
    <col min="10994" max="10994" width="0" style="54" hidden="1" customWidth="1"/>
    <col min="10995" max="10995" width="21.7109375" style="54" customWidth="1"/>
    <col min="10996" max="10996" width="48.140625" style="54" customWidth="1"/>
    <col min="10997" max="10997" width="29.7109375" style="54" customWidth="1"/>
    <col min="10998" max="10998" width="11.42578125" style="54" customWidth="1"/>
    <col min="10999" max="10999" width="7.5703125" style="54" customWidth="1"/>
    <col min="11000" max="11000" width="11.7109375" style="54" customWidth="1"/>
    <col min="11001" max="11001" width="7.140625" style="54" customWidth="1"/>
    <col min="11002" max="11002" width="0" style="54" hidden="1" customWidth="1"/>
    <col min="11003" max="11004" width="19.140625" style="54" customWidth="1"/>
    <col min="11005" max="11005" width="20.42578125" style="54" customWidth="1"/>
    <col min="11006" max="11006" width="20.85546875" style="54" customWidth="1"/>
    <col min="11007" max="11008" width="22" style="54" customWidth="1"/>
    <col min="11009" max="11009" width="0" style="54" hidden="1" customWidth="1"/>
    <col min="11010" max="11010" width="27.28515625" style="54" customWidth="1"/>
    <col min="11011" max="11011" width="18.140625" style="54" bestFit="1" customWidth="1"/>
    <col min="11012" max="11012" width="11.42578125" style="54" bestFit="1" customWidth="1"/>
    <col min="11013" max="11013" width="11.5703125" style="54" bestFit="1" customWidth="1"/>
    <col min="11014" max="11249" width="9.140625" style="54"/>
    <col min="11250" max="11250" width="0" style="54" hidden="1" customWidth="1"/>
    <col min="11251" max="11251" width="21.7109375" style="54" customWidth="1"/>
    <col min="11252" max="11252" width="48.140625" style="54" customWidth="1"/>
    <col min="11253" max="11253" width="29.7109375" style="54" customWidth="1"/>
    <col min="11254" max="11254" width="11.42578125" style="54" customWidth="1"/>
    <col min="11255" max="11255" width="7.5703125" style="54" customWidth="1"/>
    <col min="11256" max="11256" width="11.7109375" style="54" customWidth="1"/>
    <col min="11257" max="11257" width="7.140625" style="54" customWidth="1"/>
    <col min="11258" max="11258" width="0" style="54" hidden="1" customWidth="1"/>
    <col min="11259" max="11260" width="19.140625" style="54" customWidth="1"/>
    <col min="11261" max="11261" width="20.42578125" style="54" customWidth="1"/>
    <col min="11262" max="11262" width="20.85546875" style="54" customWidth="1"/>
    <col min="11263" max="11264" width="22" style="54" customWidth="1"/>
    <col min="11265" max="11265" width="0" style="54" hidden="1" customWidth="1"/>
    <col min="11266" max="11266" width="27.28515625" style="54" customWidth="1"/>
    <col min="11267" max="11267" width="18.140625" style="54" bestFit="1" customWidth="1"/>
    <col min="11268" max="11268" width="11.42578125" style="54" bestFit="1" customWidth="1"/>
    <col min="11269" max="11269" width="11.5703125" style="54" bestFit="1" customWidth="1"/>
    <col min="11270" max="11505" width="9.140625" style="54"/>
    <col min="11506" max="11506" width="0" style="54" hidden="1" customWidth="1"/>
    <col min="11507" max="11507" width="21.7109375" style="54" customWidth="1"/>
    <col min="11508" max="11508" width="48.140625" style="54" customWidth="1"/>
    <col min="11509" max="11509" width="29.7109375" style="54" customWidth="1"/>
    <col min="11510" max="11510" width="11.42578125" style="54" customWidth="1"/>
    <col min="11511" max="11511" width="7.5703125" style="54" customWidth="1"/>
    <col min="11512" max="11512" width="11.7109375" style="54" customWidth="1"/>
    <col min="11513" max="11513" width="7.140625" style="54" customWidth="1"/>
    <col min="11514" max="11514" width="0" style="54" hidden="1" customWidth="1"/>
    <col min="11515" max="11516" width="19.140625" style="54" customWidth="1"/>
    <col min="11517" max="11517" width="20.42578125" style="54" customWidth="1"/>
    <col min="11518" max="11518" width="20.85546875" style="54" customWidth="1"/>
    <col min="11519" max="11520" width="22" style="54" customWidth="1"/>
    <col min="11521" max="11521" width="0" style="54" hidden="1" customWidth="1"/>
    <col min="11522" max="11522" width="27.28515625" style="54" customWidth="1"/>
    <col min="11523" max="11523" width="18.140625" style="54" bestFit="1" customWidth="1"/>
    <col min="11524" max="11524" width="11.42578125" style="54" bestFit="1" customWidth="1"/>
    <col min="11525" max="11525" width="11.5703125" style="54" bestFit="1" customWidth="1"/>
    <col min="11526" max="11761" width="9.140625" style="54"/>
    <col min="11762" max="11762" width="0" style="54" hidden="1" customWidth="1"/>
    <col min="11763" max="11763" width="21.7109375" style="54" customWidth="1"/>
    <col min="11764" max="11764" width="48.140625" style="54" customWidth="1"/>
    <col min="11765" max="11765" width="29.7109375" style="54" customWidth="1"/>
    <col min="11766" max="11766" width="11.42578125" style="54" customWidth="1"/>
    <col min="11767" max="11767" width="7.5703125" style="54" customWidth="1"/>
    <col min="11768" max="11768" width="11.7109375" style="54" customWidth="1"/>
    <col min="11769" max="11769" width="7.140625" style="54" customWidth="1"/>
    <col min="11770" max="11770" width="0" style="54" hidden="1" customWidth="1"/>
    <col min="11771" max="11772" width="19.140625" style="54" customWidth="1"/>
    <col min="11773" max="11773" width="20.42578125" style="54" customWidth="1"/>
    <col min="11774" max="11774" width="20.85546875" style="54" customWidth="1"/>
    <col min="11775" max="11776" width="22" style="54" customWidth="1"/>
    <col min="11777" max="11777" width="0" style="54" hidden="1" customWidth="1"/>
    <col min="11778" max="11778" width="27.28515625" style="54" customWidth="1"/>
    <col min="11779" max="11779" width="18.140625" style="54" bestFit="1" customWidth="1"/>
    <col min="11780" max="11780" width="11.42578125" style="54" bestFit="1" customWidth="1"/>
    <col min="11781" max="11781" width="11.5703125" style="54" bestFit="1" customWidth="1"/>
    <col min="11782" max="12017" width="9.140625" style="54"/>
    <col min="12018" max="12018" width="0" style="54" hidden="1" customWidth="1"/>
    <col min="12019" max="12019" width="21.7109375" style="54" customWidth="1"/>
    <col min="12020" max="12020" width="48.140625" style="54" customWidth="1"/>
    <col min="12021" max="12021" width="29.7109375" style="54" customWidth="1"/>
    <col min="12022" max="12022" width="11.42578125" style="54" customWidth="1"/>
    <col min="12023" max="12023" width="7.5703125" style="54" customWidth="1"/>
    <col min="12024" max="12024" width="11.7109375" style="54" customWidth="1"/>
    <col min="12025" max="12025" width="7.140625" style="54" customWidth="1"/>
    <col min="12026" max="12026" width="0" style="54" hidden="1" customWidth="1"/>
    <col min="12027" max="12028" width="19.140625" style="54" customWidth="1"/>
    <col min="12029" max="12029" width="20.42578125" style="54" customWidth="1"/>
    <col min="12030" max="12030" width="20.85546875" style="54" customWidth="1"/>
    <col min="12031" max="12032" width="22" style="54" customWidth="1"/>
    <col min="12033" max="12033" width="0" style="54" hidden="1" customWidth="1"/>
    <col min="12034" max="12034" width="27.28515625" style="54" customWidth="1"/>
    <col min="12035" max="12035" width="18.140625" style="54" bestFit="1" customWidth="1"/>
    <col min="12036" max="12036" width="11.42578125" style="54" bestFit="1" customWidth="1"/>
    <col min="12037" max="12037" width="11.5703125" style="54" bestFit="1" customWidth="1"/>
    <col min="12038" max="12273" width="9.140625" style="54"/>
    <col min="12274" max="12274" width="0" style="54" hidden="1" customWidth="1"/>
    <col min="12275" max="12275" width="21.7109375" style="54" customWidth="1"/>
    <col min="12276" max="12276" width="48.140625" style="54" customWidth="1"/>
    <col min="12277" max="12277" width="29.7109375" style="54" customWidth="1"/>
    <col min="12278" max="12278" width="11.42578125" style="54" customWidth="1"/>
    <col min="12279" max="12279" width="7.5703125" style="54" customWidth="1"/>
    <col min="12280" max="12280" width="11.7109375" style="54" customWidth="1"/>
    <col min="12281" max="12281" width="7.140625" style="54" customWidth="1"/>
    <col min="12282" max="12282" width="0" style="54" hidden="1" customWidth="1"/>
    <col min="12283" max="12284" width="19.140625" style="54" customWidth="1"/>
    <col min="12285" max="12285" width="20.42578125" style="54" customWidth="1"/>
    <col min="12286" max="12286" width="20.85546875" style="54" customWidth="1"/>
    <col min="12287" max="12288" width="22" style="54" customWidth="1"/>
    <col min="12289" max="12289" width="0" style="54" hidden="1" customWidth="1"/>
    <col min="12290" max="12290" width="27.28515625" style="54" customWidth="1"/>
    <col min="12291" max="12291" width="18.140625" style="54" bestFit="1" customWidth="1"/>
    <col min="12292" max="12292" width="11.42578125" style="54" bestFit="1" customWidth="1"/>
    <col min="12293" max="12293" width="11.5703125" style="54" bestFit="1" customWidth="1"/>
    <col min="12294" max="12529" width="9.140625" style="54"/>
    <col min="12530" max="12530" width="0" style="54" hidden="1" customWidth="1"/>
    <col min="12531" max="12531" width="21.7109375" style="54" customWidth="1"/>
    <col min="12532" max="12532" width="48.140625" style="54" customWidth="1"/>
    <col min="12533" max="12533" width="29.7109375" style="54" customWidth="1"/>
    <col min="12534" max="12534" width="11.42578125" style="54" customWidth="1"/>
    <col min="12535" max="12535" width="7.5703125" style="54" customWidth="1"/>
    <col min="12536" max="12536" width="11.7109375" style="54" customWidth="1"/>
    <col min="12537" max="12537" width="7.140625" style="54" customWidth="1"/>
    <col min="12538" max="12538" width="0" style="54" hidden="1" customWidth="1"/>
    <col min="12539" max="12540" width="19.140625" style="54" customWidth="1"/>
    <col min="12541" max="12541" width="20.42578125" style="54" customWidth="1"/>
    <col min="12542" max="12542" width="20.85546875" style="54" customWidth="1"/>
    <col min="12543" max="12544" width="22" style="54" customWidth="1"/>
    <col min="12545" max="12545" width="0" style="54" hidden="1" customWidth="1"/>
    <col min="12546" max="12546" width="27.28515625" style="54" customWidth="1"/>
    <col min="12547" max="12547" width="18.140625" style="54" bestFit="1" customWidth="1"/>
    <col min="12548" max="12548" width="11.42578125" style="54" bestFit="1" customWidth="1"/>
    <col min="12549" max="12549" width="11.5703125" style="54" bestFit="1" customWidth="1"/>
    <col min="12550" max="12785" width="9.140625" style="54"/>
    <col min="12786" max="12786" width="0" style="54" hidden="1" customWidth="1"/>
    <col min="12787" max="12787" width="21.7109375" style="54" customWidth="1"/>
    <col min="12788" max="12788" width="48.140625" style="54" customWidth="1"/>
    <col min="12789" max="12789" width="29.7109375" style="54" customWidth="1"/>
    <col min="12790" max="12790" width="11.42578125" style="54" customWidth="1"/>
    <col min="12791" max="12791" width="7.5703125" style="54" customWidth="1"/>
    <col min="12792" max="12792" width="11.7109375" style="54" customWidth="1"/>
    <col min="12793" max="12793" width="7.140625" style="54" customWidth="1"/>
    <col min="12794" max="12794" width="0" style="54" hidden="1" customWidth="1"/>
    <col min="12795" max="12796" width="19.140625" style="54" customWidth="1"/>
    <col min="12797" max="12797" width="20.42578125" style="54" customWidth="1"/>
    <col min="12798" max="12798" width="20.85546875" style="54" customWidth="1"/>
    <col min="12799" max="12800" width="22" style="54" customWidth="1"/>
    <col min="12801" max="12801" width="0" style="54" hidden="1" customWidth="1"/>
    <col min="12802" max="12802" width="27.28515625" style="54" customWidth="1"/>
    <col min="12803" max="12803" width="18.140625" style="54" bestFit="1" customWidth="1"/>
    <col min="12804" max="12804" width="11.42578125" style="54" bestFit="1" customWidth="1"/>
    <col min="12805" max="12805" width="11.5703125" style="54" bestFit="1" customWidth="1"/>
    <col min="12806" max="13041" width="9.140625" style="54"/>
    <col min="13042" max="13042" width="0" style="54" hidden="1" customWidth="1"/>
    <col min="13043" max="13043" width="21.7109375" style="54" customWidth="1"/>
    <col min="13044" max="13044" width="48.140625" style="54" customWidth="1"/>
    <col min="13045" max="13045" width="29.7109375" style="54" customWidth="1"/>
    <col min="13046" max="13046" width="11.42578125" style="54" customWidth="1"/>
    <col min="13047" max="13047" width="7.5703125" style="54" customWidth="1"/>
    <col min="13048" max="13048" width="11.7109375" style="54" customWidth="1"/>
    <col min="13049" max="13049" width="7.140625" style="54" customWidth="1"/>
    <col min="13050" max="13050" width="0" style="54" hidden="1" customWidth="1"/>
    <col min="13051" max="13052" width="19.140625" style="54" customWidth="1"/>
    <col min="13053" max="13053" width="20.42578125" style="54" customWidth="1"/>
    <col min="13054" max="13054" width="20.85546875" style="54" customWidth="1"/>
    <col min="13055" max="13056" width="22" style="54" customWidth="1"/>
    <col min="13057" max="13057" width="0" style="54" hidden="1" customWidth="1"/>
    <col min="13058" max="13058" width="27.28515625" style="54" customWidth="1"/>
    <col min="13059" max="13059" width="18.140625" style="54" bestFit="1" customWidth="1"/>
    <col min="13060" max="13060" width="11.42578125" style="54" bestFit="1" customWidth="1"/>
    <col min="13061" max="13061" width="11.5703125" style="54" bestFit="1" customWidth="1"/>
    <col min="13062" max="13297" width="9.140625" style="54"/>
    <col min="13298" max="13298" width="0" style="54" hidden="1" customWidth="1"/>
    <col min="13299" max="13299" width="21.7109375" style="54" customWidth="1"/>
    <col min="13300" max="13300" width="48.140625" style="54" customWidth="1"/>
    <col min="13301" max="13301" width="29.7109375" style="54" customWidth="1"/>
    <col min="13302" max="13302" width="11.42578125" style="54" customWidth="1"/>
    <col min="13303" max="13303" width="7.5703125" style="54" customWidth="1"/>
    <col min="13304" max="13304" width="11.7109375" style="54" customWidth="1"/>
    <col min="13305" max="13305" width="7.140625" style="54" customWidth="1"/>
    <col min="13306" max="13306" width="0" style="54" hidden="1" customWidth="1"/>
    <col min="13307" max="13308" width="19.140625" style="54" customWidth="1"/>
    <col min="13309" max="13309" width="20.42578125" style="54" customWidth="1"/>
    <col min="13310" max="13310" width="20.85546875" style="54" customWidth="1"/>
    <col min="13311" max="13312" width="22" style="54" customWidth="1"/>
    <col min="13313" max="13313" width="0" style="54" hidden="1" customWidth="1"/>
    <col min="13314" max="13314" width="27.28515625" style="54" customWidth="1"/>
    <col min="13315" max="13315" width="18.140625" style="54" bestFit="1" customWidth="1"/>
    <col min="13316" max="13316" width="11.42578125" style="54" bestFit="1" customWidth="1"/>
    <col min="13317" max="13317" width="11.5703125" style="54" bestFit="1" customWidth="1"/>
    <col min="13318" max="13553" width="9.140625" style="54"/>
    <col min="13554" max="13554" width="0" style="54" hidden="1" customWidth="1"/>
    <col min="13555" max="13555" width="21.7109375" style="54" customWidth="1"/>
    <col min="13556" max="13556" width="48.140625" style="54" customWidth="1"/>
    <col min="13557" max="13557" width="29.7109375" style="54" customWidth="1"/>
    <col min="13558" max="13558" width="11.42578125" style="54" customWidth="1"/>
    <col min="13559" max="13559" width="7.5703125" style="54" customWidth="1"/>
    <col min="13560" max="13560" width="11.7109375" style="54" customWidth="1"/>
    <col min="13561" max="13561" width="7.140625" style="54" customWidth="1"/>
    <col min="13562" max="13562" width="0" style="54" hidden="1" customWidth="1"/>
    <col min="13563" max="13564" width="19.140625" style="54" customWidth="1"/>
    <col min="13565" max="13565" width="20.42578125" style="54" customWidth="1"/>
    <col min="13566" max="13566" width="20.85546875" style="54" customWidth="1"/>
    <col min="13567" max="13568" width="22" style="54" customWidth="1"/>
    <col min="13569" max="13569" width="0" style="54" hidden="1" customWidth="1"/>
    <col min="13570" max="13570" width="27.28515625" style="54" customWidth="1"/>
    <col min="13571" max="13571" width="18.140625" style="54" bestFit="1" customWidth="1"/>
    <col min="13572" max="13572" width="11.42578125" style="54" bestFit="1" customWidth="1"/>
    <col min="13573" max="13573" width="11.5703125" style="54" bestFit="1" customWidth="1"/>
    <col min="13574" max="13809" width="9.140625" style="54"/>
    <col min="13810" max="13810" width="0" style="54" hidden="1" customWidth="1"/>
    <col min="13811" max="13811" width="21.7109375" style="54" customWidth="1"/>
    <col min="13812" max="13812" width="48.140625" style="54" customWidth="1"/>
    <col min="13813" max="13813" width="29.7109375" style="54" customWidth="1"/>
    <col min="13814" max="13814" width="11.42578125" style="54" customWidth="1"/>
    <col min="13815" max="13815" width="7.5703125" style="54" customWidth="1"/>
    <col min="13816" max="13816" width="11.7109375" style="54" customWidth="1"/>
    <col min="13817" max="13817" width="7.140625" style="54" customWidth="1"/>
    <col min="13818" max="13818" width="0" style="54" hidden="1" customWidth="1"/>
    <col min="13819" max="13820" width="19.140625" style="54" customWidth="1"/>
    <col min="13821" max="13821" width="20.42578125" style="54" customWidth="1"/>
    <col min="13822" max="13822" width="20.85546875" style="54" customWidth="1"/>
    <col min="13823" max="13824" width="22" style="54" customWidth="1"/>
    <col min="13825" max="13825" width="0" style="54" hidden="1" customWidth="1"/>
    <col min="13826" max="13826" width="27.28515625" style="54" customWidth="1"/>
    <col min="13827" max="13827" width="18.140625" style="54" bestFit="1" customWidth="1"/>
    <col min="13828" max="13828" width="11.42578125" style="54" bestFit="1" customWidth="1"/>
    <col min="13829" max="13829" width="11.5703125" style="54" bestFit="1" customWidth="1"/>
    <col min="13830" max="14065" width="9.140625" style="54"/>
    <col min="14066" max="14066" width="0" style="54" hidden="1" customWidth="1"/>
    <col min="14067" max="14067" width="21.7109375" style="54" customWidth="1"/>
    <col min="14068" max="14068" width="48.140625" style="54" customWidth="1"/>
    <col min="14069" max="14069" width="29.7109375" style="54" customWidth="1"/>
    <col min="14070" max="14070" width="11.42578125" style="54" customWidth="1"/>
    <col min="14071" max="14071" width="7.5703125" style="54" customWidth="1"/>
    <col min="14072" max="14072" width="11.7109375" style="54" customWidth="1"/>
    <col min="14073" max="14073" width="7.140625" style="54" customWidth="1"/>
    <col min="14074" max="14074" width="0" style="54" hidden="1" customWidth="1"/>
    <col min="14075" max="14076" width="19.140625" style="54" customWidth="1"/>
    <col min="14077" max="14077" width="20.42578125" style="54" customWidth="1"/>
    <col min="14078" max="14078" width="20.85546875" style="54" customWidth="1"/>
    <col min="14079" max="14080" width="22" style="54" customWidth="1"/>
    <col min="14081" max="14081" width="0" style="54" hidden="1" customWidth="1"/>
    <col min="14082" max="14082" width="27.28515625" style="54" customWidth="1"/>
    <col min="14083" max="14083" width="18.140625" style="54" bestFit="1" customWidth="1"/>
    <col min="14084" max="14084" width="11.42578125" style="54" bestFit="1" customWidth="1"/>
    <col min="14085" max="14085" width="11.5703125" style="54" bestFit="1" customWidth="1"/>
    <col min="14086" max="14321" width="9.140625" style="54"/>
    <col min="14322" max="14322" width="0" style="54" hidden="1" customWidth="1"/>
    <col min="14323" max="14323" width="21.7109375" style="54" customWidth="1"/>
    <col min="14324" max="14324" width="48.140625" style="54" customWidth="1"/>
    <col min="14325" max="14325" width="29.7109375" style="54" customWidth="1"/>
    <col min="14326" max="14326" width="11.42578125" style="54" customWidth="1"/>
    <col min="14327" max="14327" width="7.5703125" style="54" customWidth="1"/>
    <col min="14328" max="14328" width="11.7109375" style="54" customWidth="1"/>
    <col min="14329" max="14329" width="7.140625" style="54" customWidth="1"/>
    <col min="14330" max="14330" width="0" style="54" hidden="1" customWidth="1"/>
    <col min="14331" max="14332" width="19.140625" style="54" customWidth="1"/>
    <col min="14333" max="14333" width="20.42578125" style="54" customWidth="1"/>
    <col min="14334" max="14334" width="20.85546875" style="54" customWidth="1"/>
    <col min="14335" max="14336" width="22" style="54" customWidth="1"/>
    <col min="14337" max="14337" width="0" style="54" hidden="1" customWidth="1"/>
    <col min="14338" max="14338" width="27.28515625" style="54" customWidth="1"/>
    <col min="14339" max="14339" width="18.140625" style="54" bestFit="1" customWidth="1"/>
    <col min="14340" max="14340" width="11.42578125" style="54" bestFit="1" customWidth="1"/>
    <col min="14341" max="14341" width="11.5703125" style="54" bestFit="1" customWidth="1"/>
    <col min="14342" max="14577" width="9.140625" style="54"/>
    <col min="14578" max="14578" width="0" style="54" hidden="1" customWidth="1"/>
    <col min="14579" max="14579" width="21.7109375" style="54" customWidth="1"/>
    <col min="14580" max="14580" width="48.140625" style="54" customWidth="1"/>
    <col min="14581" max="14581" width="29.7109375" style="54" customWidth="1"/>
    <col min="14582" max="14582" width="11.42578125" style="54" customWidth="1"/>
    <col min="14583" max="14583" width="7.5703125" style="54" customWidth="1"/>
    <col min="14584" max="14584" width="11.7109375" style="54" customWidth="1"/>
    <col min="14585" max="14585" width="7.140625" style="54" customWidth="1"/>
    <col min="14586" max="14586" width="0" style="54" hidden="1" customWidth="1"/>
    <col min="14587" max="14588" width="19.140625" style="54" customWidth="1"/>
    <col min="14589" max="14589" width="20.42578125" style="54" customWidth="1"/>
    <col min="14590" max="14590" width="20.85546875" style="54" customWidth="1"/>
    <col min="14591" max="14592" width="22" style="54" customWidth="1"/>
    <col min="14593" max="14593" width="0" style="54" hidden="1" customWidth="1"/>
    <col min="14594" max="14594" width="27.28515625" style="54" customWidth="1"/>
    <col min="14595" max="14595" width="18.140625" style="54" bestFit="1" customWidth="1"/>
    <col min="14596" max="14596" width="11.42578125" style="54" bestFit="1" customWidth="1"/>
    <col min="14597" max="14597" width="11.5703125" style="54" bestFit="1" customWidth="1"/>
    <col min="14598" max="14833" width="9.140625" style="54"/>
    <col min="14834" max="14834" width="0" style="54" hidden="1" customWidth="1"/>
    <col min="14835" max="14835" width="21.7109375" style="54" customWidth="1"/>
    <col min="14836" max="14836" width="48.140625" style="54" customWidth="1"/>
    <col min="14837" max="14837" width="29.7109375" style="54" customWidth="1"/>
    <col min="14838" max="14838" width="11.42578125" style="54" customWidth="1"/>
    <col min="14839" max="14839" width="7.5703125" style="54" customWidth="1"/>
    <col min="14840" max="14840" width="11.7109375" style="54" customWidth="1"/>
    <col min="14841" max="14841" width="7.140625" style="54" customWidth="1"/>
    <col min="14842" max="14842" width="0" style="54" hidden="1" customWidth="1"/>
    <col min="14843" max="14844" width="19.140625" style="54" customWidth="1"/>
    <col min="14845" max="14845" width="20.42578125" style="54" customWidth="1"/>
    <col min="14846" max="14846" width="20.85546875" style="54" customWidth="1"/>
    <col min="14847" max="14848" width="22" style="54" customWidth="1"/>
    <col min="14849" max="14849" width="0" style="54" hidden="1" customWidth="1"/>
    <col min="14850" max="14850" width="27.28515625" style="54" customWidth="1"/>
    <col min="14851" max="14851" width="18.140625" style="54" bestFit="1" customWidth="1"/>
    <col min="14852" max="14852" width="11.42578125" style="54" bestFit="1" customWidth="1"/>
    <col min="14853" max="14853" width="11.5703125" style="54" bestFit="1" customWidth="1"/>
    <col min="14854" max="15089" width="9.140625" style="54"/>
    <col min="15090" max="15090" width="0" style="54" hidden="1" customWidth="1"/>
    <col min="15091" max="15091" width="21.7109375" style="54" customWidth="1"/>
    <col min="15092" max="15092" width="48.140625" style="54" customWidth="1"/>
    <col min="15093" max="15093" width="29.7109375" style="54" customWidth="1"/>
    <col min="15094" max="15094" width="11.42578125" style="54" customWidth="1"/>
    <col min="15095" max="15095" width="7.5703125" style="54" customWidth="1"/>
    <col min="15096" max="15096" width="11.7109375" style="54" customWidth="1"/>
    <col min="15097" max="15097" width="7.140625" style="54" customWidth="1"/>
    <col min="15098" max="15098" width="0" style="54" hidden="1" customWidth="1"/>
    <col min="15099" max="15100" width="19.140625" style="54" customWidth="1"/>
    <col min="15101" max="15101" width="20.42578125" style="54" customWidth="1"/>
    <col min="15102" max="15102" width="20.85546875" style="54" customWidth="1"/>
    <col min="15103" max="15104" width="22" style="54" customWidth="1"/>
    <col min="15105" max="15105" width="0" style="54" hidden="1" customWidth="1"/>
    <col min="15106" max="15106" width="27.28515625" style="54" customWidth="1"/>
    <col min="15107" max="15107" width="18.140625" style="54" bestFit="1" customWidth="1"/>
    <col min="15108" max="15108" width="11.42578125" style="54" bestFit="1" customWidth="1"/>
    <col min="15109" max="15109" width="11.5703125" style="54" bestFit="1" customWidth="1"/>
    <col min="15110" max="15345" width="9.140625" style="54"/>
    <col min="15346" max="15346" width="0" style="54" hidden="1" customWidth="1"/>
    <col min="15347" max="15347" width="21.7109375" style="54" customWidth="1"/>
    <col min="15348" max="15348" width="48.140625" style="54" customWidth="1"/>
    <col min="15349" max="15349" width="29.7109375" style="54" customWidth="1"/>
    <col min="15350" max="15350" width="11.42578125" style="54" customWidth="1"/>
    <col min="15351" max="15351" width="7.5703125" style="54" customWidth="1"/>
    <col min="15352" max="15352" width="11.7109375" style="54" customWidth="1"/>
    <col min="15353" max="15353" width="7.140625" style="54" customWidth="1"/>
    <col min="15354" max="15354" width="0" style="54" hidden="1" customWidth="1"/>
    <col min="15355" max="15356" width="19.140625" style="54" customWidth="1"/>
    <col min="15357" max="15357" width="20.42578125" style="54" customWidth="1"/>
    <col min="15358" max="15358" width="20.85546875" style="54" customWidth="1"/>
    <col min="15359" max="15360" width="22" style="54" customWidth="1"/>
    <col min="15361" max="15361" width="0" style="54" hidden="1" customWidth="1"/>
    <col min="15362" max="15362" width="27.28515625" style="54" customWidth="1"/>
    <col min="15363" max="15363" width="18.140625" style="54" bestFit="1" customWidth="1"/>
    <col min="15364" max="15364" width="11.42578125" style="54" bestFit="1" customWidth="1"/>
    <col min="15365" max="15365" width="11.5703125" style="54" bestFit="1" customWidth="1"/>
    <col min="15366" max="15601" width="9.140625" style="54"/>
    <col min="15602" max="15602" width="0" style="54" hidden="1" customWidth="1"/>
    <col min="15603" max="15603" width="21.7109375" style="54" customWidth="1"/>
    <col min="15604" max="15604" width="48.140625" style="54" customWidth="1"/>
    <col min="15605" max="15605" width="29.7109375" style="54" customWidth="1"/>
    <col min="15606" max="15606" width="11.42578125" style="54" customWidth="1"/>
    <col min="15607" max="15607" width="7.5703125" style="54" customWidth="1"/>
    <col min="15608" max="15608" width="11.7109375" style="54" customWidth="1"/>
    <col min="15609" max="15609" width="7.140625" style="54" customWidth="1"/>
    <col min="15610" max="15610" width="0" style="54" hidden="1" customWidth="1"/>
    <col min="15611" max="15612" width="19.140625" style="54" customWidth="1"/>
    <col min="15613" max="15613" width="20.42578125" style="54" customWidth="1"/>
    <col min="15614" max="15614" width="20.85546875" style="54" customWidth="1"/>
    <col min="15615" max="15616" width="22" style="54" customWidth="1"/>
    <col min="15617" max="15617" width="0" style="54" hidden="1" customWidth="1"/>
    <col min="15618" max="15618" width="27.28515625" style="54" customWidth="1"/>
    <col min="15619" max="15619" width="18.140625" style="54" bestFit="1" customWidth="1"/>
    <col min="15620" max="15620" width="11.42578125" style="54" bestFit="1" customWidth="1"/>
    <col min="15621" max="15621" width="11.5703125" style="54" bestFit="1" customWidth="1"/>
    <col min="15622" max="15857" width="9.140625" style="54"/>
    <col min="15858" max="15858" width="0" style="54" hidden="1" customWidth="1"/>
    <col min="15859" max="15859" width="21.7109375" style="54" customWidth="1"/>
    <col min="15860" max="15860" width="48.140625" style="54" customWidth="1"/>
    <col min="15861" max="15861" width="29.7109375" style="54" customWidth="1"/>
    <col min="15862" max="15862" width="11.42578125" style="54" customWidth="1"/>
    <col min="15863" max="15863" width="7.5703125" style="54" customWidth="1"/>
    <col min="15864" max="15864" width="11.7109375" style="54" customWidth="1"/>
    <col min="15865" max="15865" width="7.140625" style="54" customWidth="1"/>
    <col min="15866" max="15866" width="0" style="54" hidden="1" customWidth="1"/>
    <col min="15867" max="15868" width="19.140625" style="54" customWidth="1"/>
    <col min="15869" max="15869" width="20.42578125" style="54" customWidth="1"/>
    <col min="15870" max="15870" width="20.85546875" style="54" customWidth="1"/>
    <col min="15871" max="15872" width="22" style="54" customWidth="1"/>
    <col min="15873" max="15873" width="0" style="54" hidden="1" customWidth="1"/>
    <col min="15874" max="15874" width="27.28515625" style="54" customWidth="1"/>
    <col min="15875" max="15875" width="18.140625" style="54" bestFit="1" customWidth="1"/>
    <col min="15876" max="15876" width="11.42578125" style="54" bestFit="1" customWidth="1"/>
    <col min="15877" max="15877" width="11.5703125" style="54" bestFit="1" customWidth="1"/>
    <col min="15878" max="16113" width="9.140625" style="54"/>
    <col min="16114" max="16114" width="0" style="54" hidden="1" customWidth="1"/>
    <col min="16115" max="16115" width="21.7109375" style="54" customWidth="1"/>
    <col min="16116" max="16116" width="48.140625" style="54" customWidth="1"/>
    <col min="16117" max="16117" width="29.7109375" style="54" customWidth="1"/>
    <col min="16118" max="16118" width="11.42578125" style="54" customWidth="1"/>
    <col min="16119" max="16119" width="7.5703125" style="54" customWidth="1"/>
    <col min="16120" max="16120" width="11.7109375" style="54" customWidth="1"/>
    <col min="16121" max="16121" width="7.140625" style="54" customWidth="1"/>
    <col min="16122" max="16122" width="0" style="54" hidden="1" customWidth="1"/>
    <col min="16123" max="16124" width="19.140625" style="54" customWidth="1"/>
    <col min="16125" max="16125" width="20.42578125" style="54" customWidth="1"/>
    <col min="16126" max="16126" width="20.85546875" style="54" customWidth="1"/>
    <col min="16127" max="16128" width="22" style="54" customWidth="1"/>
    <col min="16129" max="16129" width="0" style="54" hidden="1" customWidth="1"/>
    <col min="16130" max="16130" width="27.28515625" style="54" customWidth="1"/>
    <col min="16131" max="16131" width="18.140625" style="54" bestFit="1" customWidth="1"/>
    <col min="16132" max="16132" width="11.42578125" style="54" bestFit="1" customWidth="1"/>
    <col min="16133" max="16133" width="11.5703125" style="54" bestFit="1" customWidth="1"/>
    <col min="16134" max="16384" width="9.140625" style="54"/>
  </cols>
  <sheetData>
    <row r="1" spans="1:18" s="41" customFormat="1" ht="20.25" x14ac:dyDescent="0.3">
      <c r="A1" s="38"/>
      <c r="B1" s="38"/>
      <c r="C1" s="38"/>
      <c r="D1" s="39"/>
      <c r="E1" s="40"/>
      <c r="F1" s="40"/>
      <c r="G1" s="40"/>
      <c r="H1" s="40"/>
      <c r="I1" s="40"/>
      <c r="J1" s="40"/>
      <c r="K1" s="40"/>
      <c r="L1" s="38"/>
      <c r="M1" s="38"/>
    </row>
    <row r="2" spans="1:18" s="41" customFormat="1" ht="20.25" x14ac:dyDescent="0.3">
      <c r="A2" s="38"/>
      <c r="B2" s="38"/>
      <c r="C2" s="38"/>
      <c r="D2" s="38"/>
      <c r="E2" s="42"/>
      <c r="F2" s="42"/>
      <c r="G2" s="42"/>
      <c r="H2" s="42"/>
      <c r="I2" s="42"/>
      <c r="J2" s="43" t="s">
        <v>176</v>
      </c>
      <c r="K2" s="40"/>
      <c r="L2" s="38"/>
      <c r="M2" s="38"/>
    </row>
    <row r="3" spans="1:18" s="41" customFormat="1" x14ac:dyDescent="0.3">
      <c r="A3" s="38"/>
      <c r="B3" s="38"/>
      <c r="C3" s="38"/>
      <c r="D3" s="38"/>
      <c r="E3" s="40"/>
      <c r="F3" s="40"/>
      <c r="G3" s="40"/>
      <c r="H3" s="40"/>
      <c r="I3" s="40"/>
      <c r="J3" s="40"/>
      <c r="K3" s="40"/>
      <c r="L3" s="38"/>
      <c r="M3" s="38"/>
    </row>
    <row r="4" spans="1:18" s="38" customFormat="1" ht="47.25" customHeight="1" x14ac:dyDescent="0.3">
      <c r="B4" s="248" t="s">
        <v>292</v>
      </c>
      <c r="C4" s="248"/>
      <c r="D4" s="248"/>
      <c r="E4" s="248"/>
      <c r="F4" s="248"/>
      <c r="G4" s="248"/>
      <c r="H4" s="248"/>
      <c r="I4" s="248"/>
      <c r="J4" s="248"/>
      <c r="K4" s="248"/>
    </row>
    <row r="5" spans="1:18" s="38" customFormat="1" ht="23.25" x14ac:dyDescent="0.35">
      <c r="B5" s="44"/>
      <c r="C5" s="44"/>
      <c r="D5" s="44"/>
      <c r="E5" s="44"/>
      <c r="F5" s="44"/>
      <c r="G5" s="44"/>
      <c r="H5" s="44"/>
      <c r="I5" s="44"/>
      <c r="J5" s="45"/>
      <c r="K5" s="40"/>
    </row>
    <row r="6" spans="1:18" s="38" customFormat="1" ht="45" customHeight="1" x14ac:dyDescent="0.3">
      <c r="B6" s="268" t="s">
        <v>6</v>
      </c>
      <c r="C6" s="267" t="s">
        <v>22</v>
      </c>
      <c r="D6" s="266" t="s">
        <v>28</v>
      </c>
      <c r="E6" s="249" t="s">
        <v>27</v>
      </c>
      <c r="F6" s="250"/>
      <c r="G6" s="250"/>
      <c r="H6" s="250"/>
      <c r="I6" s="250"/>
      <c r="J6" s="250"/>
      <c r="K6" s="250"/>
    </row>
    <row r="7" spans="1:18" s="38" customFormat="1" ht="47.25" x14ac:dyDescent="0.3">
      <c r="B7" s="268"/>
      <c r="C7" s="267"/>
      <c r="D7" s="266"/>
      <c r="E7" s="22" t="s">
        <v>106</v>
      </c>
      <c r="F7" s="22" t="s">
        <v>107</v>
      </c>
      <c r="G7" s="23" t="s">
        <v>108</v>
      </c>
      <c r="H7" s="23" t="s">
        <v>109</v>
      </c>
      <c r="I7" s="23" t="s">
        <v>110</v>
      </c>
      <c r="J7" s="22" t="s">
        <v>111</v>
      </c>
      <c r="K7" s="22" t="s">
        <v>293</v>
      </c>
    </row>
    <row r="8" spans="1:18" s="38" customFormat="1" x14ac:dyDescent="0.3">
      <c r="B8" s="46">
        <v>1</v>
      </c>
      <c r="C8" s="46">
        <v>2</v>
      </c>
      <c r="D8" s="47">
        <v>3</v>
      </c>
      <c r="E8" s="48">
        <v>4</v>
      </c>
      <c r="F8" s="48">
        <v>5</v>
      </c>
      <c r="G8" s="48">
        <v>6</v>
      </c>
      <c r="H8" s="48">
        <v>7</v>
      </c>
      <c r="I8" s="48">
        <v>8</v>
      </c>
      <c r="J8" s="205">
        <v>9</v>
      </c>
      <c r="K8" s="214">
        <v>10</v>
      </c>
    </row>
    <row r="9" spans="1:18" s="38" customFormat="1" ht="15.75" customHeight="1" x14ac:dyDescent="0.3">
      <c r="B9" s="257" t="s">
        <v>23</v>
      </c>
      <c r="C9" s="258" t="s">
        <v>294</v>
      </c>
      <c r="D9" s="49" t="s">
        <v>24</v>
      </c>
      <c r="E9" s="179">
        <v>87001.1</v>
      </c>
      <c r="F9" s="179">
        <f>F14+F48+F59</f>
        <v>81138.930999999997</v>
      </c>
      <c r="G9" s="179">
        <f>G14+G48+G59</f>
        <v>97728.95</v>
      </c>
      <c r="H9" s="179">
        <f>H14+H48+H59</f>
        <v>83287.801999999996</v>
      </c>
      <c r="I9" s="158"/>
      <c r="J9" s="206"/>
      <c r="K9" s="215"/>
    </row>
    <row r="10" spans="1:18" s="38" customFormat="1" x14ac:dyDescent="0.3">
      <c r="B10" s="257"/>
      <c r="C10" s="258"/>
      <c r="D10" s="49" t="s">
        <v>25</v>
      </c>
      <c r="E10" s="158"/>
      <c r="F10" s="158"/>
      <c r="G10" s="158"/>
      <c r="H10" s="158"/>
      <c r="I10" s="158"/>
      <c r="J10" s="206"/>
      <c r="K10" s="215"/>
    </row>
    <row r="11" spans="1:18" s="38" customFormat="1" x14ac:dyDescent="0.3">
      <c r="B11" s="257"/>
      <c r="C11" s="258"/>
      <c r="D11" s="269" t="s">
        <v>112</v>
      </c>
      <c r="E11" s="262"/>
      <c r="F11" s="262"/>
      <c r="G11" s="262"/>
      <c r="H11" s="262"/>
      <c r="I11" s="262"/>
      <c r="J11" s="259"/>
      <c r="K11" s="251"/>
    </row>
    <row r="12" spans="1:18" s="51" customFormat="1" x14ac:dyDescent="0.3">
      <c r="A12" s="50"/>
      <c r="B12" s="257"/>
      <c r="C12" s="258"/>
      <c r="D12" s="270"/>
      <c r="E12" s="263"/>
      <c r="F12" s="263"/>
      <c r="G12" s="263"/>
      <c r="H12" s="263"/>
      <c r="I12" s="263"/>
      <c r="J12" s="260"/>
      <c r="K12" s="252"/>
    </row>
    <row r="13" spans="1:18" s="38" customFormat="1" ht="32.25" customHeight="1" x14ac:dyDescent="0.3">
      <c r="B13" s="257"/>
      <c r="C13" s="258"/>
      <c r="D13" s="271"/>
      <c r="E13" s="264"/>
      <c r="F13" s="264"/>
      <c r="G13" s="264"/>
      <c r="H13" s="264"/>
      <c r="I13" s="264"/>
      <c r="J13" s="261"/>
      <c r="K13" s="253"/>
      <c r="R13" s="40"/>
    </row>
    <row r="14" spans="1:18" s="38" customFormat="1" x14ac:dyDescent="0.3">
      <c r="B14" s="257" t="s">
        <v>16</v>
      </c>
      <c r="C14" s="258" t="s">
        <v>91</v>
      </c>
      <c r="D14" s="49" t="s">
        <v>24</v>
      </c>
      <c r="E14" s="180">
        <v>71463.7</v>
      </c>
      <c r="F14" s="180">
        <f>F16+F18+F21+F24+F27+F30+F33+F36+F39+F45</f>
        <v>64553.930999999997</v>
      </c>
      <c r="G14" s="180">
        <f>G16+G18+G21+G24+G27+G30+G33+G36+G39+G45</f>
        <v>75214.099999999991</v>
      </c>
      <c r="H14" s="157">
        <f>H16+H18+H21+H24+H27+H30+H33+H36+H39+H45+H42</f>
        <v>62704.828000000001</v>
      </c>
      <c r="I14" s="157">
        <f t="shared" ref="I14:J14" si="0">I16+I18+I21+I24+I27+I30+I33+I36+I39+I45</f>
        <v>0</v>
      </c>
      <c r="J14" s="207">
        <f t="shared" si="0"/>
        <v>0</v>
      </c>
      <c r="K14" s="215"/>
      <c r="R14" s="40"/>
    </row>
    <row r="15" spans="1:18" s="38" customFormat="1" x14ac:dyDescent="0.3">
      <c r="B15" s="257"/>
      <c r="C15" s="258"/>
      <c r="D15" s="49" t="s">
        <v>25</v>
      </c>
      <c r="E15" s="157"/>
      <c r="F15" s="157"/>
      <c r="G15" s="157"/>
      <c r="H15" s="157"/>
      <c r="I15" s="157"/>
      <c r="J15" s="207"/>
      <c r="K15" s="215"/>
      <c r="R15" s="40"/>
    </row>
    <row r="16" spans="1:18" s="38" customFormat="1" ht="15.75" customHeight="1" x14ac:dyDescent="0.3">
      <c r="B16" s="257" t="s">
        <v>7</v>
      </c>
      <c r="C16" s="258" t="s">
        <v>92</v>
      </c>
      <c r="D16" s="49" t="s">
        <v>24</v>
      </c>
      <c r="E16" s="180">
        <v>64.099999999999994</v>
      </c>
      <c r="F16" s="180">
        <v>785.3</v>
      </c>
      <c r="G16" s="180">
        <v>539.55999999999995</v>
      </c>
      <c r="H16" s="157">
        <v>2516.482</v>
      </c>
      <c r="I16" s="157"/>
      <c r="J16" s="207"/>
      <c r="K16" s="214"/>
    </row>
    <row r="17" spans="2:11" s="38" customFormat="1" ht="45" customHeight="1" x14ac:dyDescent="0.3">
      <c r="B17" s="257"/>
      <c r="C17" s="258"/>
      <c r="D17" s="49" t="s">
        <v>25</v>
      </c>
      <c r="E17" s="157"/>
      <c r="F17" s="157"/>
      <c r="G17" s="157"/>
      <c r="H17" s="157"/>
      <c r="I17" s="157"/>
      <c r="J17" s="207"/>
      <c r="K17" s="157"/>
    </row>
    <row r="18" spans="2:11" s="38" customFormat="1" x14ac:dyDescent="0.3">
      <c r="B18" s="257" t="s">
        <v>8</v>
      </c>
      <c r="C18" s="258" t="s">
        <v>93</v>
      </c>
      <c r="D18" s="49" t="s">
        <v>24</v>
      </c>
      <c r="E18" s="180">
        <v>15404.2</v>
      </c>
      <c r="F18" s="180">
        <v>11683.251</v>
      </c>
      <c r="G18" s="180">
        <v>12694.26</v>
      </c>
      <c r="H18" s="157">
        <v>15368.398999999999</v>
      </c>
      <c r="I18" s="157"/>
      <c r="J18" s="207"/>
      <c r="K18" s="157"/>
    </row>
    <row r="19" spans="2:11" s="38" customFormat="1" x14ac:dyDescent="0.3">
      <c r="B19" s="257"/>
      <c r="C19" s="258"/>
      <c r="D19" s="49" t="s">
        <v>25</v>
      </c>
      <c r="E19" s="157"/>
      <c r="F19" s="157"/>
      <c r="G19" s="157"/>
      <c r="H19" s="157"/>
      <c r="I19" s="157"/>
      <c r="J19" s="207"/>
      <c r="K19" s="214"/>
    </row>
    <row r="20" spans="2:11" s="38" customFormat="1" x14ac:dyDescent="0.3">
      <c r="B20" s="257"/>
      <c r="C20" s="258"/>
      <c r="D20" s="49"/>
      <c r="E20" s="156"/>
      <c r="F20" s="156"/>
      <c r="G20" s="156"/>
      <c r="H20" s="156"/>
      <c r="I20" s="156"/>
      <c r="J20" s="208"/>
      <c r="K20" s="156"/>
    </row>
    <row r="21" spans="2:11" s="38" customFormat="1" ht="21.75" customHeight="1" x14ac:dyDescent="0.3">
      <c r="B21" s="254" t="s">
        <v>94</v>
      </c>
      <c r="C21" s="254" t="s">
        <v>95</v>
      </c>
      <c r="D21" s="53" t="s">
        <v>24</v>
      </c>
      <c r="E21" s="52">
        <v>36540</v>
      </c>
      <c r="F21" s="52">
        <v>34745.800000000003</v>
      </c>
      <c r="G21" s="52">
        <v>35875.040000000001</v>
      </c>
      <c r="H21" s="156">
        <v>41191.254999999997</v>
      </c>
      <c r="I21" s="156"/>
      <c r="J21" s="208"/>
      <c r="K21" s="214"/>
    </row>
    <row r="22" spans="2:11" s="38" customFormat="1" x14ac:dyDescent="0.3">
      <c r="B22" s="255"/>
      <c r="C22" s="255"/>
      <c r="D22" s="53" t="s">
        <v>25</v>
      </c>
      <c r="E22" s="156"/>
      <c r="F22" s="156"/>
      <c r="G22" s="156"/>
      <c r="H22" s="156"/>
      <c r="I22" s="156"/>
      <c r="J22" s="208"/>
      <c r="K22" s="214"/>
    </row>
    <row r="23" spans="2:11" s="38" customFormat="1" x14ac:dyDescent="0.3">
      <c r="B23" s="255"/>
      <c r="C23" s="255"/>
      <c r="D23" s="53"/>
      <c r="E23" s="66"/>
      <c r="F23" s="66"/>
      <c r="G23" s="66"/>
      <c r="H23" s="66"/>
      <c r="I23" s="66"/>
      <c r="J23" s="209"/>
      <c r="K23" s="214"/>
    </row>
    <row r="24" spans="2:11" s="38" customFormat="1" ht="24.75" customHeight="1" x14ac:dyDescent="0.3">
      <c r="B24" s="254" t="s">
        <v>96</v>
      </c>
      <c r="C24" s="254" t="s">
        <v>97</v>
      </c>
      <c r="D24" s="53" t="s">
        <v>24</v>
      </c>
      <c r="E24" s="66">
        <v>0</v>
      </c>
      <c r="F24" s="66">
        <v>0</v>
      </c>
      <c r="G24" s="66">
        <v>0</v>
      </c>
      <c r="H24" s="66">
        <v>0</v>
      </c>
      <c r="I24" s="66"/>
      <c r="J24" s="209"/>
      <c r="K24" s="214"/>
    </row>
    <row r="25" spans="2:11" s="38" customFormat="1" x14ac:dyDescent="0.3">
      <c r="B25" s="255"/>
      <c r="C25" s="255"/>
      <c r="D25" s="53" t="s">
        <v>25</v>
      </c>
      <c r="E25" s="66"/>
      <c r="F25" s="66"/>
      <c r="G25" s="66"/>
      <c r="H25" s="66"/>
      <c r="I25" s="66"/>
      <c r="J25" s="209"/>
      <c r="K25" s="214"/>
    </row>
    <row r="26" spans="2:11" s="38" customFormat="1" x14ac:dyDescent="0.3">
      <c r="B26" s="256"/>
      <c r="C26" s="256"/>
      <c r="D26" s="53"/>
      <c r="E26" s="52"/>
      <c r="F26" s="52"/>
      <c r="G26" s="52"/>
      <c r="H26" s="52"/>
      <c r="I26" s="52"/>
      <c r="J26" s="210"/>
      <c r="K26" s="214"/>
    </row>
    <row r="27" spans="2:11" s="38" customFormat="1" ht="34.5" customHeight="1" x14ac:dyDescent="0.3">
      <c r="B27" s="254" t="s">
        <v>98</v>
      </c>
      <c r="C27" s="254" t="s">
        <v>101</v>
      </c>
      <c r="D27" s="53" t="s">
        <v>24</v>
      </c>
      <c r="E27" s="52">
        <v>16600</v>
      </c>
      <c r="F27" s="52">
        <v>10908.6</v>
      </c>
      <c r="G27" s="52">
        <v>21894.1</v>
      </c>
      <c r="H27" s="52">
        <v>1165.1010000000001</v>
      </c>
      <c r="I27" s="52"/>
      <c r="J27" s="210"/>
      <c r="K27" s="214"/>
    </row>
    <row r="28" spans="2:11" s="38" customFormat="1" x14ac:dyDescent="0.3">
      <c r="B28" s="255"/>
      <c r="C28" s="255"/>
      <c r="D28" s="53" t="s">
        <v>25</v>
      </c>
      <c r="E28" s="52"/>
      <c r="F28" s="52"/>
      <c r="G28" s="52"/>
      <c r="H28" s="52"/>
      <c r="I28" s="52"/>
      <c r="J28" s="210"/>
      <c r="K28" s="214"/>
    </row>
    <row r="29" spans="2:11" s="38" customFormat="1" x14ac:dyDescent="0.3">
      <c r="B29" s="256"/>
      <c r="C29" s="256"/>
      <c r="D29" s="53"/>
      <c r="E29" s="52"/>
      <c r="F29" s="52"/>
      <c r="G29" s="52"/>
      <c r="H29" s="52"/>
      <c r="I29" s="52"/>
      <c r="J29" s="210"/>
      <c r="K29" s="214"/>
    </row>
    <row r="30" spans="2:11" s="38" customFormat="1" ht="33" customHeight="1" x14ac:dyDescent="0.3">
      <c r="B30" s="254" t="s">
        <v>99</v>
      </c>
      <c r="C30" s="254" t="s">
        <v>100</v>
      </c>
      <c r="D30" s="53" t="s">
        <v>24</v>
      </c>
      <c r="E30" s="52">
        <v>2855.4</v>
      </c>
      <c r="F30" s="52">
        <v>3385.2</v>
      </c>
      <c r="G30" s="52">
        <v>1703.14</v>
      </c>
      <c r="H30" s="52">
        <v>0</v>
      </c>
      <c r="I30" s="52"/>
      <c r="J30" s="210"/>
      <c r="K30" s="214"/>
    </row>
    <row r="31" spans="2:11" s="38" customFormat="1" x14ac:dyDescent="0.3">
      <c r="B31" s="255"/>
      <c r="C31" s="255"/>
      <c r="D31" s="53" t="s">
        <v>25</v>
      </c>
      <c r="E31" s="52"/>
      <c r="F31" s="52"/>
      <c r="G31" s="52"/>
      <c r="H31" s="52"/>
      <c r="I31" s="52"/>
      <c r="J31" s="210"/>
      <c r="K31" s="214"/>
    </row>
    <row r="32" spans="2:11" s="38" customFormat="1" x14ac:dyDescent="0.3">
      <c r="B32" s="256"/>
      <c r="C32" s="256"/>
      <c r="D32" s="53"/>
      <c r="E32" s="52"/>
      <c r="F32" s="52"/>
      <c r="G32" s="52"/>
      <c r="H32" s="52"/>
      <c r="I32" s="52"/>
      <c r="J32" s="210"/>
      <c r="K32" s="214"/>
    </row>
    <row r="33" spans="2:11" s="38" customFormat="1" x14ac:dyDescent="0.3">
      <c r="B33" s="254" t="s">
        <v>236</v>
      </c>
      <c r="C33" s="254" t="s">
        <v>237</v>
      </c>
      <c r="D33" s="53" t="s">
        <v>24</v>
      </c>
      <c r="E33" s="52">
        <v>0</v>
      </c>
      <c r="F33" s="52">
        <v>2994.7000000000003</v>
      </c>
      <c r="G33" s="52">
        <v>2508</v>
      </c>
      <c r="H33" s="52">
        <v>2310.4839999999999</v>
      </c>
      <c r="I33" s="52"/>
      <c r="J33" s="210"/>
      <c r="K33" s="214"/>
    </row>
    <row r="34" spans="2:11" s="38" customFormat="1" x14ac:dyDescent="0.3">
      <c r="B34" s="255"/>
      <c r="C34" s="255"/>
      <c r="D34" s="53" t="s">
        <v>25</v>
      </c>
      <c r="E34" s="52">
        <v>0</v>
      </c>
      <c r="F34" s="52"/>
      <c r="G34" s="52"/>
      <c r="H34" s="52"/>
      <c r="I34" s="52"/>
      <c r="J34" s="210"/>
      <c r="K34" s="214"/>
    </row>
    <row r="35" spans="2:11" s="38" customFormat="1" x14ac:dyDescent="0.3">
      <c r="B35" s="256"/>
      <c r="C35" s="256"/>
      <c r="D35" s="53"/>
      <c r="E35" s="52"/>
      <c r="F35" s="52"/>
      <c r="G35" s="52"/>
      <c r="H35" s="52"/>
      <c r="I35" s="52"/>
      <c r="J35" s="210"/>
      <c r="K35" s="214"/>
    </row>
    <row r="36" spans="2:11" s="38" customFormat="1" x14ac:dyDescent="0.3">
      <c r="B36" s="254" t="s">
        <v>238</v>
      </c>
      <c r="C36" s="254" t="s">
        <v>247</v>
      </c>
      <c r="D36" s="53" t="s">
        <v>24</v>
      </c>
      <c r="E36" s="52">
        <v>0</v>
      </c>
      <c r="F36" s="52">
        <v>0</v>
      </c>
      <c r="G36" s="52">
        <v>0</v>
      </c>
      <c r="H36" s="52">
        <v>0</v>
      </c>
      <c r="I36" s="52"/>
      <c r="J36" s="210"/>
      <c r="K36" s="214"/>
    </row>
    <row r="37" spans="2:11" s="38" customFormat="1" x14ac:dyDescent="0.3">
      <c r="B37" s="255"/>
      <c r="C37" s="255"/>
      <c r="D37" s="53" t="s">
        <v>25</v>
      </c>
      <c r="E37" s="52"/>
      <c r="F37" s="52"/>
      <c r="G37" s="52"/>
      <c r="H37" s="52"/>
      <c r="I37" s="52"/>
      <c r="J37" s="210"/>
      <c r="K37" s="214"/>
    </row>
    <row r="38" spans="2:11" s="38" customFormat="1" x14ac:dyDescent="0.3">
      <c r="B38" s="256"/>
      <c r="C38" s="256"/>
      <c r="D38" s="53"/>
      <c r="E38" s="52"/>
      <c r="F38" s="52"/>
      <c r="G38" s="52"/>
      <c r="H38" s="52"/>
      <c r="I38" s="52"/>
      <c r="J38" s="210"/>
      <c r="K38" s="214"/>
    </row>
    <row r="39" spans="2:11" s="38" customFormat="1" x14ac:dyDescent="0.3">
      <c r="B39" s="254" t="s">
        <v>248</v>
      </c>
      <c r="C39" s="254" t="s">
        <v>249</v>
      </c>
      <c r="D39" s="53" t="s">
        <v>24</v>
      </c>
      <c r="E39" s="52">
        <v>0</v>
      </c>
      <c r="F39" s="52">
        <v>51.08</v>
      </c>
      <c r="G39" s="52">
        <v>0</v>
      </c>
      <c r="H39" s="52">
        <v>153.107</v>
      </c>
      <c r="I39" s="52"/>
      <c r="J39" s="210"/>
      <c r="K39" s="214"/>
    </row>
    <row r="40" spans="2:11" s="38" customFormat="1" x14ac:dyDescent="0.3">
      <c r="B40" s="255"/>
      <c r="C40" s="255"/>
      <c r="D40" s="53" t="s">
        <v>25</v>
      </c>
      <c r="E40" s="52"/>
      <c r="F40" s="52"/>
      <c r="G40" s="52"/>
      <c r="H40" s="52"/>
      <c r="I40" s="52"/>
      <c r="J40" s="210"/>
      <c r="K40" s="214"/>
    </row>
    <row r="41" spans="2:11" s="38" customFormat="1" x14ac:dyDescent="0.3">
      <c r="B41" s="256"/>
      <c r="C41" s="256"/>
      <c r="D41" s="53"/>
      <c r="E41" s="52"/>
      <c r="F41" s="52"/>
      <c r="G41" s="52"/>
      <c r="H41" s="52"/>
      <c r="I41" s="52"/>
      <c r="J41" s="210"/>
      <c r="K41" s="214"/>
    </row>
    <row r="42" spans="2:11" s="38" customFormat="1" x14ac:dyDescent="0.3">
      <c r="B42" s="254" t="s">
        <v>260</v>
      </c>
      <c r="C42" s="254" t="s">
        <v>261</v>
      </c>
      <c r="D42" s="53" t="s">
        <v>24</v>
      </c>
      <c r="E42" s="52">
        <v>0</v>
      </c>
      <c r="F42" s="52">
        <v>0</v>
      </c>
      <c r="G42" s="52">
        <v>0</v>
      </c>
      <c r="H42" s="52">
        <v>0</v>
      </c>
      <c r="I42" s="52"/>
      <c r="J42" s="210"/>
      <c r="K42" s="214"/>
    </row>
    <row r="43" spans="2:11" s="38" customFormat="1" x14ac:dyDescent="0.3">
      <c r="B43" s="255"/>
      <c r="C43" s="255"/>
      <c r="D43" s="53" t="s">
        <v>25</v>
      </c>
      <c r="E43" s="52"/>
      <c r="F43" s="52"/>
      <c r="G43" s="52"/>
      <c r="H43" s="52"/>
      <c r="I43" s="52"/>
      <c r="J43" s="210"/>
      <c r="K43" s="214"/>
    </row>
    <row r="44" spans="2:11" s="38" customFormat="1" ht="42.75" customHeight="1" x14ac:dyDescent="0.3">
      <c r="B44" s="256"/>
      <c r="C44" s="256"/>
      <c r="D44" s="53"/>
      <c r="E44" s="52"/>
      <c r="F44" s="52"/>
      <c r="G44" s="52"/>
      <c r="H44" s="52"/>
      <c r="I44" s="52"/>
      <c r="J44" s="210"/>
      <c r="K44" s="214"/>
    </row>
    <row r="45" spans="2:11" s="38" customFormat="1" x14ac:dyDescent="0.3">
      <c r="B45" s="254" t="s">
        <v>305</v>
      </c>
      <c r="C45" s="254" t="s">
        <v>303</v>
      </c>
      <c r="D45" s="53" t="s">
        <v>24</v>
      </c>
      <c r="E45" s="52">
        <v>0</v>
      </c>
      <c r="F45" s="52">
        <v>0</v>
      </c>
      <c r="G45" s="52">
        <v>0</v>
      </c>
      <c r="H45" s="52">
        <v>0</v>
      </c>
      <c r="I45" s="52"/>
      <c r="J45" s="210"/>
      <c r="K45" s="214"/>
    </row>
    <row r="46" spans="2:11" s="38" customFormat="1" x14ac:dyDescent="0.3">
      <c r="B46" s="255"/>
      <c r="C46" s="255"/>
      <c r="D46" s="53" t="s">
        <v>25</v>
      </c>
      <c r="E46" s="52"/>
      <c r="F46" s="52"/>
      <c r="G46" s="52"/>
      <c r="H46" s="52"/>
      <c r="I46" s="52"/>
      <c r="J46" s="210"/>
      <c r="K46" s="214"/>
    </row>
    <row r="47" spans="2:11" s="38" customFormat="1" ht="40.5" customHeight="1" x14ac:dyDescent="0.3">
      <c r="B47" s="256"/>
      <c r="C47" s="256"/>
      <c r="D47" s="53"/>
      <c r="E47" s="52"/>
      <c r="F47" s="52"/>
      <c r="G47" s="52"/>
      <c r="H47" s="52"/>
      <c r="I47" s="52"/>
      <c r="J47" s="210"/>
      <c r="K47" s="214"/>
    </row>
    <row r="48" spans="2:11" s="38" customFormat="1" ht="26.25" customHeight="1" x14ac:dyDescent="0.3">
      <c r="B48" s="257" t="s">
        <v>19</v>
      </c>
      <c r="C48" s="258" t="s">
        <v>102</v>
      </c>
      <c r="D48" s="171" t="s">
        <v>24</v>
      </c>
      <c r="E48" s="172">
        <v>11921.4</v>
      </c>
      <c r="F48" s="172">
        <f>F52+F56</f>
        <v>12631.8</v>
      </c>
      <c r="G48" s="172">
        <f>G52+G56</f>
        <v>17881.38</v>
      </c>
      <c r="H48" s="172">
        <f>H52+H56</f>
        <v>15560.778</v>
      </c>
      <c r="I48" s="172"/>
      <c r="J48" s="211"/>
      <c r="K48" s="214"/>
    </row>
    <row r="49" spans="2:11" s="38" customFormat="1" ht="29.25" customHeight="1" x14ac:dyDescent="0.3">
      <c r="B49" s="257"/>
      <c r="C49" s="265"/>
      <c r="D49" s="49" t="s">
        <v>25</v>
      </c>
      <c r="E49" s="52"/>
      <c r="F49" s="52"/>
      <c r="G49" s="52"/>
      <c r="H49" s="52"/>
      <c r="I49" s="52"/>
      <c r="J49" s="210"/>
      <c r="K49" s="214"/>
    </row>
    <row r="50" spans="2:11" s="38" customFormat="1" ht="0.75" customHeight="1" thickBot="1" x14ac:dyDescent="0.35">
      <c r="B50" s="257"/>
      <c r="C50" s="265"/>
      <c r="D50" s="175"/>
      <c r="E50" s="176" t="s">
        <v>56</v>
      </c>
      <c r="F50" s="176" t="s">
        <v>56</v>
      </c>
      <c r="G50" s="176" t="s">
        <v>56</v>
      </c>
      <c r="H50" s="176" t="s">
        <v>56</v>
      </c>
      <c r="I50" s="176" t="s">
        <v>56</v>
      </c>
      <c r="J50" s="212" t="s">
        <v>56</v>
      </c>
      <c r="K50" s="214"/>
    </row>
    <row r="51" spans="2:11" s="38" customFormat="1" ht="0.75" customHeight="1" x14ac:dyDescent="0.3">
      <c r="B51" s="254" t="s">
        <v>103</v>
      </c>
      <c r="C51" s="254" t="s">
        <v>104</v>
      </c>
      <c r="D51" s="173"/>
      <c r="E51" s="174"/>
      <c r="F51" s="174"/>
      <c r="G51" s="174"/>
      <c r="H51" s="174"/>
      <c r="I51" s="174"/>
      <c r="J51" s="213"/>
      <c r="K51" s="214"/>
    </row>
    <row r="52" spans="2:11" s="38" customFormat="1" ht="24.75" customHeight="1" x14ac:dyDescent="0.3">
      <c r="B52" s="255"/>
      <c r="C52" s="255"/>
      <c r="D52" s="49" t="s">
        <v>24</v>
      </c>
      <c r="E52" s="52">
        <v>0</v>
      </c>
      <c r="F52" s="52">
        <v>12631.8</v>
      </c>
      <c r="G52" s="52">
        <v>14272.43</v>
      </c>
      <c r="H52" s="52">
        <v>15560.778</v>
      </c>
      <c r="I52" s="52"/>
      <c r="J52" s="210"/>
      <c r="K52" s="214"/>
    </row>
    <row r="53" spans="2:11" s="38" customFormat="1" ht="30" customHeight="1" x14ac:dyDescent="0.3">
      <c r="B53" s="255"/>
      <c r="C53" s="255"/>
      <c r="D53" s="49" t="s">
        <v>25</v>
      </c>
      <c r="E53" s="52"/>
      <c r="F53" s="52"/>
      <c r="G53" s="52"/>
      <c r="H53" s="52"/>
      <c r="I53" s="52"/>
      <c r="J53" s="210"/>
      <c r="K53" s="214"/>
    </row>
    <row r="54" spans="2:11" s="38" customFormat="1" ht="0.75" customHeight="1" x14ac:dyDescent="0.3">
      <c r="B54" s="255"/>
      <c r="C54" s="255"/>
      <c r="D54" s="49"/>
      <c r="E54" s="52"/>
      <c r="F54" s="52"/>
      <c r="G54" s="52"/>
      <c r="H54" s="52"/>
      <c r="I54" s="52"/>
      <c r="J54" s="210"/>
      <c r="K54" s="214"/>
    </row>
    <row r="55" spans="2:11" s="38" customFormat="1" ht="30.75" customHeight="1" x14ac:dyDescent="0.3">
      <c r="B55" s="256"/>
      <c r="C55" s="256"/>
      <c r="D55" s="49"/>
      <c r="E55" s="52"/>
      <c r="F55" s="52"/>
      <c r="G55" s="52"/>
      <c r="H55" s="52"/>
      <c r="I55" s="52"/>
      <c r="J55" s="210"/>
      <c r="K55" s="214"/>
    </row>
    <row r="56" spans="2:11" s="38" customFormat="1" ht="25.5" customHeight="1" x14ac:dyDescent="0.3">
      <c r="B56" s="254" t="s">
        <v>255</v>
      </c>
      <c r="C56" s="254" t="s">
        <v>121</v>
      </c>
      <c r="D56" s="49" t="s">
        <v>24</v>
      </c>
      <c r="E56" s="52">
        <v>11921.4</v>
      </c>
      <c r="F56" s="52">
        <v>0</v>
      </c>
      <c r="G56" s="52">
        <v>3608.95</v>
      </c>
      <c r="H56" s="52">
        <v>0</v>
      </c>
      <c r="I56" s="52" t="s">
        <v>56</v>
      </c>
      <c r="J56" s="210" t="s">
        <v>56</v>
      </c>
      <c r="K56" s="214"/>
    </row>
    <row r="57" spans="2:11" s="38" customFormat="1" x14ac:dyDescent="0.3">
      <c r="B57" s="255"/>
      <c r="C57" s="255"/>
      <c r="D57" s="49" t="s">
        <v>25</v>
      </c>
      <c r="E57" s="52" t="s">
        <v>56</v>
      </c>
      <c r="F57" s="52" t="s">
        <v>56</v>
      </c>
      <c r="G57" s="52" t="s">
        <v>56</v>
      </c>
      <c r="H57" s="52" t="s">
        <v>56</v>
      </c>
      <c r="I57" s="52" t="s">
        <v>56</v>
      </c>
      <c r="J57" s="210" t="s">
        <v>56</v>
      </c>
      <c r="K57" s="214"/>
    </row>
    <row r="58" spans="2:11" s="38" customFormat="1" x14ac:dyDescent="0.3">
      <c r="B58" s="256"/>
      <c r="C58" s="256"/>
      <c r="D58" s="53"/>
      <c r="E58" s="52" t="s">
        <v>56</v>
      </c>
      <c r="F58" s="52" t="s">
        <v>56</v>
      </c>
      <c r="G58" s="52" t="s">
        <v>56</v>
      </c>
      <c r="H58" s="52" t="s">
        <v>56</v>
      </c>
      <c r="I58" s="52" t="s">
        <v>56</v>
      </c>
      <c r="J58" s="210" t="s">
        <v>56</v>
      </c>
      <c r="K58" s="214"/>
    </row>
    <row r="59" spans="2:11" x14ac:dyDescent="0.3">
      <c r="B59" s="257" t="s">
        <v>180</v>
      </c>
      <c r="C59" s="258" t="s">
        <v>207</v>
      </c>
      <c r="D59" s="49" t="s">
        <v>24</v>
      </c>
      <c r="E59" s="52">
        <v>3616</v>
      </c>
      <c r="F59" s="52">
        <f>F62+F65</f>
        <v>3953.2</v>
      </c>
      <c r="G59" s="52">
        <f>G62+G65</f>
        <v>4633.47</v>
      </c>
      <c r="H59" s="52">
        <f>H62+H65</f>
        <v>5022.1959999999999</v>
      </c>
      <c r="I59" s="52" t="s">
        <v>56</v>
      </c>
      <c r="J59" s="210" t="s">
        <v>56</v>
      </c>
      <c r="K59" s="216"/>
    </row>
    <row r="60" spans="2:11" x14ac:dyDescent="0.3">
      <c r="B60" s="257"/>
      <c r="C60" s="258"/>
      <c r="D60" s="49" t="s">
        <v>25</v>
      </c>
      <c r="E60" s="52" t="s">
        <v>56</v>
      </c>
      <c r="F60" s="52" t="s">
        <v>56</v>
      </c>
      <c r="G60" s="52" t="s">
        <v>56</v>
      </c>
      <c r="H60" s="52" t="s">
        <v>56</v>
      </c>
      <c r="I60" s="52" t="s">
        <v>56</v>
      </c>
      <c r="J60" s="210" t="s">
        <v>56</v>
      </c>
      <c r="K60" s="216"/>
    </row>
    <row r="61" spans="2:11" x14ac:dyDescent="0.3">
      <c r="B61" s="257"/>
      <c r="C61" s="258"/>
      <c r="D61" s="49"/>
      <c r="E61" s="52" t="s">
        <v>56</v>
      </c>
      <c r="F61" s="52" t="s">
        <v>56</v>
      </c>
      <c r="G61" s="52" t="s">
        <v>56</v>
      </c>
      <c r="H61" s="52" t="s">
        <v>56</v>
      </c>
      <c r="I61" s="52" t="s">
        <v>56</v>
      </c>
      <c r="J61" s="210" t="s">
        <v>56</v>
      </c>
      <c r="K61" s="216"/>
    </row>
    <row r="62" spans="2:11" x14ac:dyDescent="0.3">
      <c r="B62" s="254" t="s">
        <v>208</v>
      </c>
      <c r="C62" s="254" t="s">
        <v>209</v>
      </c>
      <c r="D62" s="49" t="s">
        <v>24</v>
      </c>
      <c r="E62" s="52">
        <v>828.1</v>
      </c>
      <c r="F62" s="52">
        <v>915</v>
      </c>
      <c r="G62" s="52">
        <v>1058.1300000000001</v>
      </c>
      <c r="H62" s="52">
        <v>1238.1849999999999</v>
      </c>
      <c r="I62" s="52" t="s">
        <v>56</v>
      </c>
      <c r="J62" s="210" t="s">
        <v>56</v>
      </c>
      <c r="K62" s="216"/>
    </row>
    <row r="63" spans="2:11" x14ac:dyDescent="0.3">
      <c r="B63" s="255"/>
      <c r="C63" s="255"/>
      <c r="D63" s="49" t="s">
        <v>25</v>
      </c>
      <c r="E63" s="52" t="s">
        <v>56</v>
      </c>
      <c r="F63" s="52" t="s">
        <v>56</v>
      </c>
      <c r="G63" s="52" t="s">
        <v>56</v>
      </c>
      <c r="H63" s="52" t="s">
        <v>56</v>
      </c>
      <c r="I63" s="52" t="s">
        <v>56</v>
      </c>
      <c r="J63" s="210" t="s">
        <v>56</v>
      </c>
      <c r="K63" s="216"/>
    </row>
    <row r="64" spans="2:11" ht="36.75" customHeight="1" x14ac:dyDescent="0.3">
      <c r="B64" s="256"/>
      <c r="C64" s="256"/>
      <c r="D64" s="53"/>
      <c r="E64" s="52" t="s">
        <v>56</v>
      </c>
      <c r="F64" s="52" t="s">
        <v>56</v>
      </c>
      <c r="G64" s="52" t="s">
        <v>56</v>
      </c>
      <c r="H64" s="52" t="s">
        <v>56</v>
      </c>
      <c r="I64" s="52" t="s">
        <v>56</v>
      </c>
      <c r="J64" s="210" t="s">
        <v>56</v>
      </c>
      <c r="K64" s="216"/>
    </row>
    <row r="65" spans="2:11" x14ac:dyDescent="0.3">
      <c r="B65" s="254" t="s">
        <v>210</v>
      </c>
      <c r="C65" s="254" t="s">
        <v>211</v>
      </c>
      <c r="D65" s="49" t="s">
        <v>24</v>
      </c>
      <c r="E65" s="52">
        <v>2787.9</v>
      </c>
      <c r="F65" s="52">
        <v>3038.2</v>
      </c>
      <c r="G65" s="52">
        <v>3575.34</v>
      </c>
      <c r="H65" s="52">
        <v>3784.011</v>
      </c>
      <c r="I65" s="52" t="s">
        <v>56</v>
      </c>
      <c r="J65" s="210" t="s">
        <v>56</v>
      </c>
      <c r="K65" s="216"/>
    </row>
    <row r="66" spans="2:11" ht="16.5" customHeight="1" x14ac:dyDescent="0.3">
      <c r="B66" s="255"/>
      <c r="C66" s="255"/>
      <c r="D66" s="49" t="s">
        <v>25</v>
      </c>
      <c r="E66" s="52" t="s">
        <v>56</v>
      </c>
      <c r="F66" s="52" t="s">
        <v>56</v>
      </c>
      <c r="G66" s="52" t="s">
        <v>56</v>
      </c>
      <c r="H66" s="52" t="s">
        <v>56</v>
      </c>
      <c r="I66" s="52" t="s">
        <v>56</v>
      </c>
      <c r="J66" s="210" t="s">
        <v>56</v>
      </c>
      <c r="K66" s="216"/>
    </row>
    <row r="67" spans="2:11" x14ac:dyDescent="0.3">
      <c r="B67" s="256"/>
      <c r="C67" s="256"/>
      <c r="D67" s="53"/>
      <c r="E67" s="156"/>
      <c r="F67" s="156"/>
      <c r="G67" s="156"/>
      <c r="H67" s="156"/>
      <c r="I67" s="156"/>
      <c r="J67" s="208"/>
      <c r="K67" s="216"/>
    </row>
    <row r="73" spans="2:11" ht="15.75" customHeight="1" x14ac:dyDescent="0.3"/>
  </sheetData>
  <mergeCells count="51">
    <mergeCell ref="D6:D7"/>
    <mergeCell ref="B9:B13"/>
    <mergeCell ref="C9:C13"/>
    <mergeCell ref="B16:B17"/>
    <mergeCell ref="C6:C7"/>
    <mergeCell ref="B6:B7"/>
    <mergeCell ref="B14:B15"/>
    <mergeCell ref="C14:C15"/>
    <mergeCell ref="C16:C17"/>
    <mergeCell ref="D11:D13"/>
    <mergeCell ref="C48:C50"/>
    <mergeCell ref="B45:B47"/>
    <mergeCell ref="C45:C47"/>
    <mergeCell ref="B27:B29"/>
    <mergeCell ref="C27:C29"/>
    <mergeCell ref="B30:B32"/>
    <mergeCell ref="C30:C32"/>
    <mergeCell ref="B42:B44"/>
    <mergeCell ref="C42:C44"/>
    <mergeCell ref="B65:B67"/>
    <mergeCell ref="C65:C67"/>
    <mergeCell ref="J11:J13"/>
    <mergeCell ref="E11:E13"/>
    <mergeCell ref="F11:F13"/>
    <mergeCell ref="G11:G13"/>
    <mergeCell ref="H11:H13"/>
    <mergeCell ref="I11:I13"/>
    <mergeCell ref="B59:B61"/>
    <mergeCell ref="C59:C61"/>
    <mergeCell ref="C21:C23"/>
    <mergeCell ref="B21:B23"/>
    <mergeCell ref="B24:B26"/>
    <mergeCell ref="C24:C26"/>
    <mergeCell ref="B56:B58"/>
    <mergeCell ref="C56:C58"/>
    <mergeCell ref="B4:K4"/>
    <mergeCell ref="E6:K6"/>
    <mergeCell ref="K11:K13"/>
    <mergeCell ref="B62:B64"/>
    <mergeCell ref="C62:C64"/>
    <mergeCell ref="B33:B35"/>
    <mergeCell ref="C33:C35"/>
    <mergeCell ref="B39:B41"/>
    <mergeCell ref="C39:C41"/>
    <mergeCell ref="B51:B55"/>
    <mergeCell ref="C51:C55"/>
    <mergeCell ref="B36:B38"/>
    <mergeCell ref="C36:C38"/>
    <mergeCell ref="B18:B20"/>
    <mergeCell ref="C18:C20"/>
    <mergeCell ref="B48:B50"/>
  </mergeCells>
  <pageMargins left="0.39370078740157483" right="0.39370078740157483" top="0.55118110236220474" bottom="0.55118110236220474" header="0" footer="0"/>
  <pageSetup paperSize="9" scale="53" firstPageNumber="163" orientation="landscape" r:id="rId1"/>
  <headerFooter scaleWithDoc="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fitToPage="1"/>
  </sheetPr>
  <dimension ref="A1:O146"/>
  <sheetViews>
    <sheetView view="pageBreakPreview" topLeftCell="A37" zoomScale="80" zoomScaleNormal="80" zoomScaleSheetLayoutView="80" workbookViewId="0">
      <selection activeCell="M55" sqref="M55"/>
    </sheetView>
  </sheetViews>
  <sheetFormatPr defaultRowHeight="12.75" x14ac:dyDescent="0.2"/>
  <cols>
    <col min="1" max="1" width="24.42578125" customWidth="1"/>
    <col min="2" max="2" width="49" customWidth="1"/>
    <col min="3" max="4" width="21.7109375" customWidth="1"/>
    <col min="5" max="5" width="15.140625" style="134" customWidth="1"/>
    <col min="6" max="6" width="15.7109375" style="134" customWidth="1"/>
    <col min="7" max="10" width="15.85546875" style="134" customWidth="1"/>
    <col min="11" max="11" width="17.85546875" customWidth="1"/>
    <col min="12" max="12" width="12.140625" bestFit="1" customWidth="1"/>
    <col min="13" max="13" width="10.28515625" bestFit="1" customWidth="1"/>
    <col min="15" max="15" width="11.28515625" bestFit="1" customWidth="1"/>
  </cols>
  <sheetData>
    <row r="1" spans="1:15" ht="15.75" x14ac:dyDescent="0.25">
      <c r="B1" s="1"/>
      <c r="C1" s="1"/>
      <c r="D1" s="1"/>
      <c r="E1" s="133"/>
      <c r="F1" s="133"/>
      <c r="G1" s="133"/>
      <c r="H1" s="133"/>
      <c r="I1" s="133"/>
      <c r="J1" s="133"/>
    </row>
    <row r="2" spans="1:15" ht="15.75" x14ac:dyDescent="0.25">
      <c r="B2" s="1"/>
      <c r="C2" s="1"/>
      <c r="D2" s="1"/>
      <c r="E2" s="133"/>
      <c r="F2" s="133"/>
      <c r="J2" s="133" t="s">
        <v>161</v>
      </c>
    </row>
    <row r="3" spans="1:15" ht="15.75" x14ac:dyDescent="0.25">
      <c r="A3" s="5"/>
      <c r="B3" s="8"/>
      <c r="C3" s="9"/>
      <c r="D3" s="9"/>
      <c r="E3" s="127"/>
      <c r="F3" s="127"/>
      <c r="G3" s="127"/>
      <c r="H3" s="127"/>
      <c r="I3" s="127"/>
      <c r="J3" s="133"/>
    </row>
    <row r="4" spans="1:15" s="2" customFormat="1" ht="57" customHeight="1" x14ac:dyDescent="0.2">
      <c r="A4" s="272" t="s">
        <v>286</v>
      </c>
      <c r="B4" s="272"/>
      <c r="C4" s="272"/>
      <c r="D4" s="272"/>
      <c r="E4" s="272"/>
      <c r="F4" s="272"/>
      <c r="G4" s="272"/>
      <c r="H4" s="272"/>
      <c r="I4" s="272"/>
      <c r="J4" s="272"/>
    </row>
    <row r="5" spans="1:15" x14ac:dyDescent="0.2">
      <c r="A5" s="4"/>
      <c r="B5" s="6"/>
      <c r="C5" s="3"/>
      <c r="D5" s="3"/>
      <c r="E5" s="128"/>
      <c r="F5" s="128"/>
      <c r="G5" s="128"/>
      <c r="H5" s="128"/>
      <c r="I5" s="128"/>
      <c r="J5" s="128"/>
    </row>
    <row r="6" spans="1:15" s="153" customFormat="1" ht="45" customHeight="1" x14ac:dyDescent="0.2">
      <c r="A6" s="291" t="s">
        <v>6</v>
      </c>
      <c r="B6" s="290" t="s">
        <v>22</v>
      </c>
      <c r="C6" s="279" t="s">
        <v>13</v>
      </c>
      <c r="D6" s="274" t="s">
        <v>40</v>
      </c>
      <c r="E6" s="274"/>
      <c r="F6" s="274"/>
      <c r="G6" s="274"/>
      <c r="H6" s="274"/>
      <c r="I6" s="274"/>
      <c r="J6" s="274"/>
      <c r="K6" s="274"/>
    </row>
    <row r="7" spans="1:15" s="153" customFormat="1" ht="30" customHeight="1" x14ac:dyDescent="0.2">
      <c r="A7" s="291"/>
      <c r="B7" s="290"/>
      <c r="C7" s="279"/>
      <c r="D7" s="273" t="s">
        <v>224</v>
      </c>
      <c r="E7" s="275" t="s">
        <v>225</v>
      </c>
      <c r="F7" s="276"/>
      <c r="G7" s="276"/>
      <c r="H7" s="276"/>
      <c r="I7" s="276"/>
      <c r="J7" s="276"/>
    </row>
    <row r="8" spans="1:15" s="64" customFormat="1" ht="63" x14ac:dyDescent="0.2">
      <c r="A8" s="291"/>
      <c r="B8" s="290"/>
      <c r="C8" s="279"/>
      <c r="D8" s="274"/>
      <c r="E8" s="154" t="s">
        <v>106</v>
      </c>
      <c r="F8" s="154" t="s">
        <v>107</v>
      </c>
      <c r="G8" s="154" t="s">
        <v>108</v>
      </c>
      <c r="H8" s="154" t="s">
        <v>113</v>
      </c>
      <c r="I8" s="154" t="s">
        <v>114</v>
      </c>
      <c r="J8" s="183" t="s">
        <v>115</v>
      </c>
      <c r="K8" s="154" t="s">
        <v>285</v>
      </c>
      <c r="O8" s="167">
        <f>E13+F13+G13+H13+I13+J13</f>
        <v>440753.80200000003</v>
      </c>
    </row>
    <row r="9" spans="1:15" s="7" customFormat="1" ht="15.75" x14ac:dyDescent="0.2">
      <c r="A9" s="62">
        <v>1</v>
      </c>
      <c r="B9" s="62">
        <v>2</v>
      </c>
      <c r="C9" s="62">
        <v>3</v>
      </c>
      <c r="D9" s="123">
        <v>4</v>
      </c>
      <c r="E9" s="132">
        <v>5</v>
      </c>
      <c r="F9" s="132">
        <v>6</v>
      </c>
      <c r="G9" s="132">
        <v>7</v>
      </c>
      <c r="H9" s="132">
        <v>8</v>
      </c>
      <c r="I9" s="132">
        <v>9</v>
      </c>
      <c r="J9" s="184">
        <v>10</v>
      </c>
      <c r="K9" s="194"/>
      <c r="O9" s="168">
        <f>E12+F12+G12+H12+I12+J12</f>
        <v>93843.548999999999</v>
      </c>
    </row>
    <row r="10" spans="1:15" s="64" customFormat="1" ht="15.75" x14ac:dyDescent="0.25">
      <c r="A10" s="286" t="s">
        <v>23</v>
      </c>
      <c r="B10" s="288" t="s">
        <v>287</v>
      </c>
      <c r="C10" s="144" t="s">
        <v>12</v>
      </c>
      <c r="D10" s="145">
        <f>SUM(D11:D16)</f>
        <v>644599.21500000008</v>
      </c>
      <c r="E10" s="145">
        <f>SUM(E11:E16)</f>
        <v>87001.1</v>
      </c>
      <c r="F10" s="145">
        <f>SUM(F11:F16)</f>
        <v>81138.930999999997</v>
      </c>
      <c r="G10" s="145">
        <f>SUM(G11:G16)</f>
        <v>97728.946999999986</v>
      </c>
      <c r="H10" s="145">
        <f t="shared" ref="H10" si="0">SUM(H11:H16)</f>
        <v>83287.803</v>
      </c>
      <c r="I10" s="145">
        <f t="shared" ref="I10" si="1">SUM(I11:I16)</f>
        <v>102108.40700000002</v>
      </c>
      <c r="J10" s="185">
        <f>SUM(J11:J16)</f>
        <v>97153.849000000002</v>
      </c>
      <c r="K10" s="185">
        <f>SUM(K11:K16)</f>
        <v>96180.178</v>
      </c>
      <c r="M10" s="167"/>
      <c r="O10" s="167">
        <f>E11+F11+G11+H11+I11+J11</f>
        <v>13821.686</v>
      </c>
    </row>
    <row r="11" spans="1:15" s="64" customFormat="1" ht="15.75" x14ac:dyDescent="0.2">
      <c r="A11" s="286"/>
      <c r="B11" s="288"/>
      <c r="C11" s="146" t="s">
        <v>14</v>
      </c>
      <c r="D11" s="149">
        <f>D19+D104+D126</f>
        <v>15382.287</v>
      </c>
      <c r="E11" s="149">
        <f t="shared" ref="D11:K12" si="2">E19+E104+E126</f>
        <v>2499</v>
      </c>
      <c r="F11" s="149">
        <f t="shared" si="2"/>
        <v>3029.5709999999999</v>
      </c>
      <c r="G11" s="149">
        <f t="shared" si="2"/>
        <v>5062.9709999999995</v>
      </c>
      <c r="H11" s="149">
        <f t="shared" si="2"/>
        <v>1206.7180000000001</v>
      </c>
      <c r="I11" s="149">
        <f t="shared" si="2"/>
        <v>355.93600000000004</v>
      </c>
      <c r="J11" s="186">
        <f t="shared" si="2"/>
        <v>1667.49</v>
      </c>
      <c r="K11" s="186">
        <f t="shared" si="2"/>
        <v>1560.6010000000001</v>
      </c>
      <c r="O11" s="167">
        <f>E10+F10+G10+H10+I10+D10</f>
        <v>1095864.4030000002</v>
      </c>
    </row>
    <row r="12" spans="1:15" s="64" customFormat="1" ht="15.75" x14ac:dyDescent="0.2">
      <c r="A12" s="286"/>
      <c r="B12" s="288"/>
      <c r="C12" s="147" t="s">
        <v>9</v>
      </c>
      <c r="D12" s="149">
        <f t="shared" si="2"/>
        <v>100855.986</v>
      </c>
      <c r="E12" s="149">
        <f t="shared" si="2"/>
        <v>31961.9</v>
      </c>
      <c r="F12" s="149">
        <f t="shared" si="2"/>
        <v>16153.55</v>
      </c>
      <c r="G12" s="149">
        <f t="shared" si="2"/>
        <v>22260.05</v>
      </c>
      <c r="H12" s="149">
        <f t="shared" si="2"/>
        <v>5289.759</v>
      </c>
      <c r="I12" s="149">
        <f t="shared" si="2"/>
        <v>11165.870999999999</v>
      </c>
      <c r="J12" s="186">
        <f t="shared" si="2"/>
        <v>7012.4190000000008</v>
      </c>
      <c r="K12" s="186">
        <f t="shared" si="2"/>
        <v>7012.4370000000008</v>
      </c>
    </row>
    <row r="13" spans="1:15" s="64" customFormat="1" ht="15.75" x14ac:dyDescent="0.2">
      <c r="A13" s="286"/>
      <c r="B13" s="288"/>
      <c r="C13" s="147" t="s">
        <v>10</v>
      </c>
      <c r="D13" s="149">
        <f t="shared" ref="D13:G16" si="3">D21+D106+D128</f>
        <v>528360.94200000004</v>
      </c>
      <c r="E13" s="149">
        <f t="shared" si="3"/>
        <v>52540.2</v>
      </c>
      <c r="F13" s="149">
        <f t="shared" si="3"/>
        <v>61955.81</v>
      </c>
      <c r="G13" s="149">
        <f t="shared" si="3"/>
        <v>70405.925999999992</v>
      </c>
      <c r="H13" s="149">
        <f t="shared" ref="H13:K13" si="4">H21+H106+H128</f>
        <v>76791.326000000001</v>
      </c>
      <c r="I13" s="149">
        <f t="shared" si="4"/>
        <v>90586.60000000002</v>
      </c>
      <c r="J13" s="186">
        <f t="shared" si="4"/>
        <v>88473.94</v>
      </c>
      <c r="K13" s="186">
        <f t="shared" si="4"/>
        <v>87607.14</v>
      </c>
    </row>
    <row r="14" spans="1:15" s="64" customFormat="1" ht="15.75" x14ac:dyDescent="0.2">
      <c r="A14" s="286"/>
      <c r="B14" s="288"/>
      <c r="C14" s="148" t="s">
        <v>41</v>
      </c>
      <c r="D14" s="149">
        <f t="shared" si="3"/>
        <v>0</v>
      </c>
      <c r="E14" s="149">
        <f t="shared" si="3"/>
        <v>0</v>
      </c>
      <c r="F14" s="149">
        <f t="shared" si="3"/>
        <v>0</v>
      </c>
      <c r="G14" s="149">
        <f t="shared" si="3"/>
        <v>0</v>
      </c>
      <c r="H14" s="149">
        <f t="shared" ref="H14:K16" si="5">H22+H107+H129</f>
        <v>0</v>
      </c>
      <c r="I14" s="149">
        <f t="shared" si="5"/>
        <v>0</v>
      </c>
      <c r="J14" s="186">
        <f t="shared" si="5"/>
        <v>0</v>
      </c>
      <c r="K14" s="186">
        <f t="shared" si="5"/>
        <v>0</v>
      </c>
    </row>
    <row r="15" spans="1:15" s="64" customFormat="1" ht="15.75" x14ac:dyDescent="0.2">
      <c r="A15" s="286"/>
      <c r="B15" s="288"/>
      <c r="C15" s="147" t="s">
        <v>223</v>
      </c>
      <c r="D15" s="149">
        <f t="shared" si="3"/>
        <v>0</v>
      </c>
      <c r="E15" s="149">
        <f t="shared" si="3"/>
        <v>0</v>
      </c>
      <c r="F15" s="149">
        <f t="shared" si="3"/>
        <v>0</v>
      </c>
      <c r="G15" s="149">
        <f t="shared" si="3"/>
        <v>0</v>
      </c>
      <c r="H15" s="149">
        <f t="shared" si="5"/>
        <v>0</v>
      </c>
      <c r="I15" s="149">
        <f t="shared" si="5"/>
        <v>0</v>
      </c>
      <c r="J15" s="186">
        <f t="shared" si="5"/>
        <v>0</v>
      </c>
      <c r="K15" s="186">
        <f t="shared" si="5"/>
        <v>0</v>
      </c>
    </row>
    <row r="16" spans="1:15" s="64" customFormat="1" ht="15.75" x14ac:dyDescent="0.2">
      <c r="A16" s="287"/>
      <c r="B16" s="289"/>
      <c r="C16" s="147" t="s">
        <v>15</v>
      </c>
      <c r="D16" s="149">
        <f t="shared" si="3"/>
        <v>0</v>
      </c>
      <c r="E16" s="149">
        <f t="shared" si="3"/>
        <v>0</v>
      </c>
      <c r="F16" s="149">
        <f t="shared" si="3"/>
        <v>0</v>
      </c>
      <c r="G16" s="149">
        <f t="shared" si="3"/>
        <v>0</v>
      </c>
      <c r="H16" s="149">
        <f t="shared" si="5"/>
        <v>0</v>
      </c>
      <c r="I16" s="149">
        <f t="shared" si="5"/>
        <v>0</v>
      </c>
      <c r="J16" s="186">
        <f t="shared" si="5"/>
        <v>0</v>
      </c>
      <c r="K16" s="186">
        <f t="shared" si="5"/>
        <v>0</v>
      </c>
    </row>
    <row r="17" spans="1:13" s="126" customFormat="1" ht="23.25" customHeight="1" x14ac:dyDescent="0.2">
      <c r="A17" s="60" t="s">
        <v>0</v>
      </c>
      <c r="B17" s="125"/>
      <c r="C17" s="125"/>
      <c r="D17" s="125"/>
      <c r="E17" s="130"/>
      <c r="F17" s="130"/>
      <c r="G17" s="130"/>
      <c r="H17" s="130"/>
      <c r="I17" s="130"/>
      <c r="J17" s="187"/>
      <c r="K17" s="195"/>
    </row>
    <row r="18" spans="1:13" s="64" customFormat="1" ht="15.75" x14ac:dyDescent="0.25">
      <c r="A18" s="280" t="s">
        <v>16</v>
      </c>
      <c r="B18" s="283" t="s">
        <v>262</v>
      </c>
      <c r="C18" s="144" t="s">
        <v>12</v>
      </c>
      <c r="D18" s="145">
        <f>SUM(D19:D24)</f>
        <v>493589.18900000001</v>
      </c>
      <c r="E18" s="145">
        <f t="shared" ref="E18:I18" si="6">SUM(E19:E24)</f>
        <v>71463.7</v>
      </c>
      <c r="F18" s="145">
        <f t="shared" si="6"/>
        <v>64553.930999999997</v>
      </c>
      <c r="G18" s="145">
        <f t="shared" si="6"/>
        <v>75214.095000000001</v>
      </c>
      <c r="H18" s="145">
        <f t="shared" si="6"/>
        <v>62704.829000000005</v>
      </c>
      <c r="I18" s="145">
        <f t="shared" si="6"/>
        <v>80525.807000000015</v>
      </c>
      <c r="J18" s="185">
        <f>SUM(J19:J24)</f>
        <v>70981.249000000011</v>
      </c>
      <c r="K18" s="185">
        <f>SUM(K19:K24)</f>
        <v>68145.578000000009</v>
      </c>
      <c r="M18" s="167"/>
    </row>
    <row r="19" spans="1:13" s="64" customFormat="1" ht="15.75" x14ac:dyDescent="0.25">
      <c r="A19" s="281"/>
      <c r="B19" s="284"/>
      <c r="C19" s="146" t="s">
        <v>14</v>
      </c>
      <c r="D19" s="141">
        <f>D27+D34+D41+D48+D55+D62+D69+D76+D83+D90+D97</f>
        <v>11846.452000000001</v>
      </c>
      <c r="E19" s="141">
        <f>E27+E34+E41+E48+E55+E62</f>
        <v>2499</v>
      </c>
      <c r="F19" s="141">
        <f>F27+F34+F41+F48+F55+F62+F76+F83</f>
        <v>3029.5709999999999</v>
      </c>
      <c r="G19" s="141">
        <f>G27+G34+G41+G48+G55+G62+G76+G69+G83+G97</f>
        <v>1527.136</v>
      </c>
      <c r="H19" s="141">
        <f>H27+H34+H41+H48+H55+H62+H76+H69+H83+H97</f>
        <v>1206.7180000000001</v>
      </c>
      <c r="I19" s="141">
        <f>I27+I34+I41+I48+I55+I62+I76+I69+I83+I97+I90</f>
        <v>355.93600000000004</v>
      </c>
      <c r="J19" s="141">
        <f>J27+J34+J41+J48+J55+J62+J76+J69+J83+J97</f>
        <v>1667.49</v>
      </c>
      <c r="K19" s="141">
        <f>K27+K34+K41+K48+K55+K62+K76+K69+K83+K97</f>
        <v>1560.6010000000001</v>
      </c>
      <c r="L19" s="167"/>
    </row>
    <row r="20" spans="1:13" s="64" customFormat="1" ht="15.75" x14ac:dyDescent="0.25">
      <c r="A20" s="281"/>
      <c r="B20" s="284"/>
      <c r="C20" s="147" t="s">
        <v>9</v>
      </c>
      <c r="D20" s="141">
        <f>D28+D35+D42+D49+D56+D63+D70+D77+D84+D98+D91</f>
        <v>99189.868000000002</v>
      </c>
      <c r="E20" s="141">
        <f t="shared" ref="E20:E21" si="7">E28+E35+E42+E49+E56+E63</f>
        <v>31961.9</v>
      </c>
      <c r="F20" s="141">
        <f>F28+F35+F42+F49+F56+F63+F77+F84+F70</f>
        <v>16153.55</v>
      </c>
      <c r="G20" s="141">
        <f>G28+G35+G42+G49+G56+G63+G77+G84+G98</f>
        <v>22142.706999999999</v>
      </c>
      <c r="H20" s="141">
        <f>H28+H35+H42+H49+H56+H63+H77+H70+H84+H98</f>
        <v>3740.9840000000004</v>
      </c>
      <c r="I20" s="141">
        <f>I28+I35+I42+I49+I56+I63+I77+I70+I84+I98+I91</f>
        <v>11165.870999999999</v>
      </c>
      <c r="J20" s="141">
        <f>J28+J35+J42+J49+J56+J63+J77+J70+J84+J98</f>
        <v>7012.4190000000008</v>
      </c>
      <c r="K20" s="141">
        <f>K28+K35+K42+K49+K56+K63+K77+K70+K84+K98</f>
        <v>7012.4370000000008</v>
      </c>
    </row>
    <row r="21" spans="1:13" s="64" customFormat="1" ht="15.75" x14ac:dyDescent="0.25">
      <c r="A21" s="281"/>
      <c r="B21" s="284"/>
      <c r="C21" s="147" t="s">
        <v>10</v>
      </c>
      <c r="D21" s="141">
        <f>D29+D36+D43+D50+D57+D64+D71+D78+D85+D92+D99</f>
        <v>382552.86900000001</v>
      </c>
      <c r="E21" s="141">
        <f t="shared" si="7"/>
        <v>37002.799999999996</v>
      </c>
      <c r="F21" s="141">
        <f t="shared" ref="F21:H21" si="8">F29+F36+F43+F50+F57+F64+F71+F78+F85+F99</f>
        <v>45370.81</v>
      </c>
      <c r="G21" s="141">
        <f t="shared" si="8"/>
        <v>51544.252</v>
      </c>
      <c r="H21" s="141">
        <f t="shared" si="8"/>
        <v>57757.127000000008</v>
      </c>
      <c r="I21" s="141">
        <f>I29+I36+I43+I50+I57+I64+I71+I78+I85+I99+I92</f>
        <v>69004.000000000015</v>
      </c>
      <c r="J21" s="141">
        <f>J29+J36+J43+J50+J57+J64+J71+J78+J85+J99+J92</f>
        <v>62301.340000000004</v>
      </c>
      <c r="K21" s="141">
        <f>K29+K36+K43+K50+K57+K64+K71+K78+K85+K99+K92</f>
        <v>59572.54</v>
      </c>
    </row>
    <row r="22" spans="1:13" s="64" customFormat="1" ht="15.75" x14ac:dyDescent="0.25">
      <c r="A22" s="281"/>
      <c r="B22" s="284"/>
      <c r="C22" s="148" t="s">
        <v>41</v>
      </c>
      <c r="D22" s="141">
        <f>D30+D37+D44+D51+D58+D65+D72+D79+D86+D100</f>
        <v>0</v>
      </c>
      <c r="E22" s="141">
        <f t="shared" ref="E22:F22" si="9">E30+E37+E44+E51+E58+E65</f>
        <v>0</v>
      </c>
      <c r="F22" s="141">
        <f t="shared" si="9"/>
        <v>0</v>
      </c>
      <c r="G22" s="141">
        <f>G30+G37+G44+G51+G58+G65+G72+G79+G86+G100</f>
        <v>0</v>
      </c>
      <c r="H22" s="141">
        <f>H30+H37+H44+H51+H58+H65+H72+H79+H86+H100</f>
        <v>0</v>
      </c>
      <c r="I22" s="141">
        <f>I30+I37+I44+I51+I58+I65+I72+I79+I86+I100</f>
        <v>0</v>
      </c>
      <c r="J22" s="141">
        <f>J30+J37+J44+J51+J58+J65+J72+J79+J86+J100</f>
        <v>0</v>
      </c>
      <c r="K22" s="141">
        <f>K30+K37+K44+K51+K58+K65+K72+K79+K86+K100</f>
        <v>0</v>
      </c>
    </row>
    <row r="23" spans="1:13" s="64" customFormat="1" ht="15.75" x14ac:dyDescent="0.25">
      <c r="A23" s="281"/>
      <c r="B23" s="284"/>
      <c r="C23" s="147" t="s">
        <v>11</v>
      </c>
      <c r="D23" s="141">
        <f>D31+D38+D45+D52+D59+D66+D73+D80+D87+D101</f>
        <v>0</v>
      </c>
      <c r="E23" s="141">
        <f t="shared" ref="E23:F23" si="10">E31+E38+E45+E52+E59+E66</f>
        <v>0</v>
      </c>
      <c r="F23" s="141">
        <f t="shared" si="10"/>
        <v>0</v>
      </c>
      <c r="G23" s="141">
        <f>G31+G38+G45+G52+G59+G66+G73+G80+G87+G101</f>
        <v>0</v>
      </c>
      <c r="H23" s="141">
        <f t="shared" ref="H23:J23" si="11">H31+H38+H45+H52+H59+H66+H73+H80+H87+H101</f>
        <v>0</v>
      </c>
      <c r="I23" s="141">
        <f t="shared" si="11"/>
        <v>0</v>
      </c>
      <c r="J23" s="141">
        <f t="shared" si="11"/>
        <v>0</v>
      </c>
      <c r="K23" s="141">
        <f>K31+K38+K45+K52+K59+K66+K73+K80+K87+K101</f>
        <v>0</v>
      </c>
    </row>
    <row r="24" spans="1:13" s="64" customFormat="1" ht="15.75" x14ac:dyDescent="0.25">
      <c r="A24" s="282"/>
      <c r="B24" s="285"/>
      <c r="C24" s="147" t="s">
        <v>15</v>
      </c>
      <c r="D24" s="141">
        <f>D32+D39+D46+D53+D60+D67+D74+D81+D88+D102</f>
        <v>0</v>
      </c>
      <c r="E24" s="141">
        <f t="shared" ref="E24" si="12">E32+E39+E46+E53+E60+E67</f>
        <v>0</v>
      </c>
      <c r="F24" s="141">
        <f>F32+F39+F46+F53+F60+F67+F102</f>
        <v>0</v>
      </c>
      <c r="G24" s="141">
        <f>G32+G39+G46+G53+G60+G67+G102+G74+G81+G88</f>
        <v>0</v>
      </c>
      <c r="H24" s="141">
        <f t="shared" ref="H24:I24" si="13">H32+H39+H46+H53+H60+H67+H102+H74+H81+H88</f>
        <v>0</v>
      </c>
      <c r="I24" s="141">
        <f t="shared" si="13"/>
        <v>0</v>
      </c>
      <c r="J24" s="141">
        <f>J32+J39+J46+J53+J60+J67+J102+J74+J81+J88</f>
        <v>0</v>
      </c>
      <c r="K24" s="141">
        <f>K32+K39+K46+K53+K60+K67+K102+K74+K81+K88</f>
        <v>0</v>
      </c>
    </row>
    <row r="25" spans="1:13" ht="15.75" x14ac:dyDescent="0.2">
      <c r="A25" s="60" t="s">
        <v>0</v>
      </c>
      <c r="B25" s="63"/>
      <c r="C25" s="15"/>
      <c r="D25" s="151"/>
      <c r="E25" s="131"/>
      <c r="F25" s="129"/>
      <c r="G25" s="129"/>
      <c r="H25" s="129"/>
      <c r="I25" s="129"/>
      <c r="J25" s="131"/>
      <c r="K25" s="197"/>
    </row>
    <row r="26" spans="1:13" x14ac:dyDescent="0.2">
      <c r="A26" s="277" t="s">
        <v>33</v>
      </c>
      <c r="B26" s="278" t="s">
        <v>216</v>
      </c>
      <c r="C26" s="18" t="s">
        <v>12</v>
      </c>
      <c r="D26" s="135">
        <f>SUM(D27:D32)</f>
        <v>6645.4439999999995</v>
      </c>
      <c r="E26" s="135">
        <f>SUM(E27:E32)</f>
        <v>64.099999999999994</v>
      </c>
      <c r="F26" s="135">
        <f>SUM(F27:F32)</f>
        <v>785.3</v>
      </c>
      <c r="G26" s="135">
        <f>SUM(G27:G32)</f>
        <v>539.56200000000001</v>
      </c>
      <c r="H26" s="135">
        <f t="shared" ref="H26" si="14">SUM(H27:H32)</f>
        <v>2516.482</v>
      </c>
      <c r="I26" s="135">
        <f t="shared" ref="I26" si="15">SUM(I27:I32)</f>
        <v>1235</v>
      </c>
      <c r="J26" s="188">
        <f>SUM(J27:J32)</f>
        <v>1160</v>
      </c>
      <c r="K26" s="188">
        <f>SUM(K27:K32)</f>
        <v>345</v>
      </c>
      <c r="L26" s="199"/>
    </row>
    <row r="27" spans="1:13" x14ac:dyDescent="0.2">
      <c r="A27" s="277"/>
      <c r="B27" s="278"/>
      <c r="C27" s="12" t="s">
        <v>14</v>
      </c>
      <c r="D27" s="152">
        <f t="shared" ref="D27:D32" si="16">SUM(E27:K27)</f>
        <v>0</v>
      </c>
      <c r="E27" s="152">
        <f t="shared" ref="E27:J27" si="17">SUM(F27:K27)</f>
        <v>0</v>
      </c>
      <c r="F27" s="152">
        <f t="shared" si="17"/>
        <v>0</v>
      </c>
      <c r="G27" s="152">
        <f t="shared" si="17"/>
        <v>0</v>
      </c>
      <c r="H27" s="152">
        <f t="shared" si="17"/>
        <v>0</v>
      </c>
      <c r="I27" s="152">
        <f t="shared" si="17"/>
        <v>0</v>
      </c>
      <c r="J27" s="189">
        <f t="shared" si="17"/>
        <v>0</v>
      </c>
      <c r="K27" s="197">
        <v>0</v>
      </c>
    </row>
    <row r="28" spans="1:13" x14ac:dyDescent="0.2">
      <c r="A28" s="277"/>
      <c r="B28" s="278"/>
      <c r="C28" s="13" t="s">
        <v>9</v>
      </c>
      <c r="D28" s="152">
        <f t="shared" si="16"/>
        <v>0</v>
      </c>
      <c r="E28" s="152">
        <v>0</v>
      </c>
      <c r="F28" s="129">
        <v>0</v>
      </c>
      <c r="G28" s="129">
        <v>0</v>
      </c>
      <c r="H28" s="129">
        <v>0</v>
      </c>
      <c r="I28" s="129">
        <v>0</v>
      </c>
      <c r="J28" s="131">
        <v>0</v>
      </c>
      <c r="K28" s="197">
        <v>0</v>
      </c>
    </row>
    <row r="29" spans="1:13" x14ac:dyDescent="0.2">
      <c r="A29" s="277"/>
      <c r="B29" s="278"/>
      <c r="C29" s="13" t="s">
        <v>10</v>
      </c>
      <c r="D29" s="152">
        <f t="shared" si="16"/>
        <v>6645.4439999999995</v>
      </c>
      <c r="E29" s="135">
        <v>64.099999999999994</v>
      </c>
      <c r="F29" s="135">
        <v>785.3</v>
      </c>
      <c r="G29" s="135">
        <v>539.56200000000001</v>
      </c>
      <c r="H29" s="135">
        <v>2516.482</v>
      </c>
      <c r="I29" s="135">
        <v>1235</v>
      </c>
      <c r="J29" s="188">
        <v>1160</v>
      </c>
      <c r="K29" s="197">
        <v>345</v>
      </c>
    </row>
    <row r="30" spans="1:13" x14ac:dyDescent="0.2">
      <c r="A30" s="277"/>
      <c r="B30" s="278"/>
      <c r="C30" s="14" t="s">
        <v>41</v>
      </c>
      <c r="D30" s="152">
        <f t="shared" si="16"/>
        <v>0</v>
      </c>
      <c r="E30" s="152">
        <f t="shared" ref="E30:E32" si="18">SUM(F30:K30)</f>
        <v>0</v>
      </c>
      <c r="F30" s="152">
        <f t="shared" ref="F30:F32" si="19">SUM(G30:L30)</f>
        <v>0</v>
      </c>
      <c r="G30" s="152">
        <f t="shared" ref="G30:G32" si="20">SUM(H30:M30)</f>
        <v>0</v>
      </c>
      <c r="H30" s="152">
        <f t="shared" ref="H30:H32" si="21">SUM(I30:N30)</f>
        <v>0</v>
      </c>
      <c r="I30" s="152">
        <f t="shared" ref="I30:I32" si="22">SUM(J30:O30)</f>
        <v>0</v>
      </c>
      <c r="J30" s="189">
        <f t="shared" ref="J30:J32" si="23">SUM(K30:P30)</f>
        <v>0</v>
      </c>
      <c r="K30" s="197">
        <v>0</v>
      </c>
    </row>
    <row r="31" spans="1:13" x14ac:dyDescent="0.2">
      <c r="A31" s="277"/>
      <c r="B31" s="278"/>
      <c r="C31" s="13" t="s">
        <v>11</v>
      </c>
      <c r="D31" s="152">
        <f t="shared" si="16"/>
        <v>0</v>
      </c>
      <c r="E31" s="152">
        <f t="shared" si="18"/>
        <v>0</v>
      </c>
      <c r="F31" s="152">
        <f t="shared" si="19"/>
        <v>0</v>
      </c>
      <c r="G31" s="152">
        <f t="shared" si="20"/>
        <v>0</v>
      </c>
      <c r="H31" s="152">
        <f t="shared" si="21"/>
        <v>0</v>
      </c>
      <c r="I31" s="152">
        <f t="shared" si="22"/>
        <v>0</v>
      </c>
      <c r="J31" s="189">
        <f t="shared" si="23"/>
        <v>0</v>
      </c>
      <c r="K31" s="197">
        <v>0</v>
      </c>
    </row>
    <row r="32" spans="1:13" x14ac:dyDescent="0.2">
      <c r="A32" s="277"/>
      <c r="B32" s="278"/>
      <c r="C32" s="13" t="s">
        <v>15</v>
      </c>
      <c r="D32" s="152">
        <f t="shared" si="16"/>
        <v>0</v>
      </c>
      <c r="E32" s="152">
        <f t="shared" si="18"/>
        <v>0</v>
      </c>
      <c r="F32" s="152">
        <f t="shared" si="19"/>
        <v>0</v>
      </c>
      <c r="G32" s="152">
        <f t="shared" si="20"/>
        <v>0</v>
      </c>
      <c r="H32" s="152">
        <f t="shared" si="21"/>
        <v>0</v>
      </c>
      <c r="I32" s="152">
        <f t="shared" si="22"/>
        <v>0</v>
      </c>
      <c r="J32" s="189">
        <f t="shared" si="23"/>
        <v>0</v>
      </c>
      <c r="K32" s="197">
        <v>0</v>
      </c>
    </row>
    <row r="33" spans="1:13" x14ac:dyDescent="0.2">
      <c r="A33" s="277" t="s">
        <v>39</v>
      </c>
      <c r="B33" s="278" t="s">
        <v>93</v>
      </c>
      <c r="C33" s="18" t="s">
        <v>12</v>
      </c>
      <c r="D33" s="135">
        <f>SUM(D34:D39)</f>
        <v>101369.243</v>
      </c>
      <c r="E33" s="135">
        <f t="shared" ref="E33:K33" si="24">SUM(E34:E39)</f>
        <v>15404.2</v>
      </c>
      <c r="F33" s="135">
        <f>SUM(F34:F39)</f>
        <v>11683.251</v>
      </c>
      <c r="G33" s="135">
        <f t="shared" si="24"/>
        <v>12694.258</v>
      </c>
      <c r="H33" s="135">
        <f t="shared" si="24"/>
        <v>15368.4</v>
      </c>
      <c r="I33" s="135">
        <f t="shared" si="24"/>
        <v>16915.906999999999</v>
      </c>
      <c r="J33" s="188">
        <f t="shared" si="24"/>
        <v>15377.148999999999</v>
      </c>
      <c r="K33" s="188">
        <f t="shared" si="24"/>
        <v>13926.078</v>
      </c>
      <c r="L33" s="199"/>
    </row>
    <row r="34" spans="1:13" x14ac:dyDescent="0.2">
      <c r="A34" s="277"/>
      <c r="B34" s="278"/>
      <c r="C34" s="12" t="s">
        <v>14</v>
      </c>
      <c r="D34" s="152">
        <f t="shared" ref="D34:D39" si="25">SUM(E34:K34)</f>
        <v>443.25599999999997</v>
      </c>
      <c r="E34" s="152">
        <v>76.7</v>
      </c>
      <c r="F34" s="152">
        <v>73.671000000000006</v>
      </c>
      <c r="G34" s="152">
        <v>65.138999999999996</v>
      </c>
      <c r="H34" s="152">
        <v>56.719000000000001</v>
      </c>
      <c r="I34" s="152">
        <v>55.936</v>
      </c>
      <c r="J34" s="189">
        <v>57.49</v>
      </c>
      <c r="K34" s="197">
        <v>57.600999999999999</v>
      </c>
    </row>
    <row r="35" spans="1:13" x14ac:dyDescent="0.2">
      <c r="A35" s="277"/>
      <c r="B35" s="278"/>
      <c r="C35" s="13" t="s">
        <v>9</v>
      </c>
      <c r="D35" s="152">
        <f t="shared" si="25"/>
        <v>5750.8450000000003</v>
      </c>
      <c r="E35" s="152">
        <v>4824.3999999999996</v>
      </c>
      <c r="F35" s="152">
        <v>11.98</v>
      </c>
      <c r="G35" s="152">
        <v>10.603999999999999</v>
      </c>
      <c r="H35" s="152">
        <f>9.234+866.02</f>
        <v>875.25400000000002</v>
      </c>
      <c r="I35" s="152">
        <v>9.8710000000000004</v>
      </c>
      <c r="J35" s="189">
        <v>9.359</v>
      </c>
      <c r="K35" s="197">
        <v>9.3770000000000007</v>
      </c>
    </row>
    <row r="36" spans="1:13" x14ac:dyDescent="0.2">
      <c r="A36" s="277"/>
      <c r="B36" s="278"/>
      <c r="C36" s="13" t="s">
        <v>10</v>
      </c>
      <c r="D36" s="152">
        <f t="shared" si="25"/>
        <v>95175.142000000007</v>
      </c>
      <c r="E36" s="136">
        <v>10503.1</v>
      </c>
      <c r="F36" s="136">
        <v>11597.6</v>
      </c>
      <c r="G36" s="136">
        <v>12618.514999999999</v>
      </c>
      <c r="H36" s="136">
        <v>14436.427</v>
      </c>
      <c r="I36" s="136">
        <v>16850.099999999999</v>
      </c>
      <c r="J36" s="190">
        <v>15310.3</v>
      </c>
      <c r="K36" s="197">
        <v>13859.1</v>
      </c>
    </row>
    <row r="37" spans="1:13" x14ac:dyDescent="0.2">
      <c r="A37" s="277"/>
      <c r="B37" s="278"/>
      <c r="C37" s="14" t="s">
        <v>41</v>
      </c>
      <c r="D37" s="152">
        <f t="shared" si="25"/>
        <v>0</v>
      </c>
      <c r="E37" s="152">
        <f t="shared" ref="E37:E39" si="26">SUM(F37:K37)</f>
        <v>0</v>
      </c>
      <c r="F37" s="152">
        <f t="shared" ref="F37:F39" si="27">SUM(G37:L37)</f>
        <v>0</v>
      </c>
      <c r="G37" s="152">
        <f t="shared" ref="G37:G39" si="28">SUM(H37:M37)</f>
        <v>0</v>
      </c>
      <c r="H37" s="152">
        <f t="shared" ref="H37:H39" si="29">SUM(I37:N37)</f>
        <v>0</v>
      </c>
      <c r="I37" s="152">
        <f t="shared" ref="I37:I39" si="30">SUM(J37:O37)</f>
        <v>0</v>
      </c>
      <c r="J37" s="189">
        <f t="shared" ref="J37:J39" si="31">SUM(K37:P37)</f>
        <v>0</v>
      </c>
      <c r="K37" s="197">
        <v>0</v>
      </c>
    </row>
    <row r="38" spans="1:13" x14ac:dyDescent="0.2">
      <c r="A38" s="277"/>
      <c r="B38" s="278"/>
      <c r="C38" s="13" t="s">
        <v>11</v>
      </c>
      <c r="D38" s="152">
        <f t="shared" si="25"/>
        <v>0</v>
      </c>
      <c r="E38" s="152">
        <f t="shared" si="26"/>
        <v>0</v>
      </c>
      <c r="F38" s="152">
        <f t="shared" si="27"/>
        <v>0</v>
      </c>
      <c r="G38" s="152">
        <f t="shared" si="28"/>
        <v>0</v>
      </c>
      <c r="H38" s="152">
        <f t="shared" si="29"/>
        <v>0</v>
      </c>
      <c r="I38" s="152">
        <f t="shared" si="30"/>
        <v>0</v>
      </c>
      <c r="J38" s="189">
        <f>SUM(K38:P38)</f>
        <v>0</v>
      </c>
      <c r="K38" s="197">
        <v>0</v>
      </c>
    </row>
    <row r="39" spans="1:13" x14ac:dyDescent="0.2">
      <c r="A39" s="277"/>
      <c r="B39" s="278"/>
      <c r="C39" s="13" t="s">
        <v>15</v>
      </c>
      <c r="D39" s="152">
        <f t="shared" si="25"/>
        <v>0</v>
      </c>
      <c r="E39" s="152">
        <f t="shared" si="26"/>
        <v>0</v>
      </c>
      <c r="F39" s="152">
        <f t="shared" si="27"/>
        <v>0</v>
      </c>
      <c r="G39" s="152">
        <f t="shared" si="28"/>
        <v>0</v>
      </c>
      <c r="H39" s="152">
        <f t="shared" si="29"/>
        <v>0</v>
      </c>
      <c r="I39" s="152">
        <f t="shared" si="30"/>
        <v>0</v>
      </c>
      <c r="J39" s="189">
        <f t="shared" si="31"/>
        <v>0</v>
      </c>
      <c r="K39" s="197">
        <v>0</v>
      </c>
    </row>
    <row r="40" spans="1:13" x14ac:dyDescent="0.2">
      <c r="A40" s="277" t="s">
        <v>116</v>
      </c>
      <c r="B40" s="278" t="s">
        <v>95</v>
      </c>
      <c r="C40" s="18" t="s">
        <v>12</v>
      </c>
      <c r="D40" s="135">
        <f>SUM(D41:D46)</f>
        <v>282993.59700000001</v>
      </c>
      <c r="E40" s="135">
        <f t="shared" ref="E40:K40" si="32">SUM(E41:E46)</f>
        <v>36540</v>
      </c>
      <c r="F40" s="135">
        <f>SUM(F41:F46)</f>
        <v>34745.800000000003</v>
      </c>
      <c r="G40" s="135">
        <f>SUM(G41:G46)</f>
        <v>35875.042000000001</v>
      </c>
      <c r="H40" s="135">
        <f t="shared" si="32"/>
        <v>41191.255000000005</v>
      </c>
      <c r="I40" s="135">
        <f t="shared" si="32"/>
        <v>47740</v>
      </c>
      <c r="J40" s="188">
        <f t="shared" si="32"/>
        <v>43598</v>
      </c>
      <c r="K40" s="188">
        <f t="shared" si="32"/>
        <v>43303.5</v>
      </c>
      <c r="M40" s="199"/>
    </row>
    <row r="41" spans="1:13" x14ac:dyDescent="0.2">
      <c r="A41" s="277"/>
      <c r="B41" s="278"/>
      <c r="C41" s="12" t="s">
        <v>14</v>
      </c>
      <c r="D41" s="152">
        <f t="shared" ref="D41:D46" si="33">SUM(E41:K41)</f>
        <v>0</v>
      </c>
      <c r="E41" s="152">
        <f t="shared" ref="E41:J42" si="34">SUM(F41:K41)</f>
        <v>0</v>
      </c>
      <c r="F41" s="152">
        <f t="shared" si="34"/>
        <v>0</v>
      </c>
      <c r="G41" s="152">
        <f t="shared" si="34"/>
        <v>0</v>
      </c>
      <c r="H41" s="152">
        <f t="shared" si="34"/>
        <v>0</v>
      </c>
      <c r="I41" s="152">
        <f t="shared" si="34"/>
        <v>0</v>
      </c>
      <c r="J41" s="189">
        <f t="shared" si="34"/>
        <v>0</v>
      </c>
      <c r="K41" s="197">
        <v>0</v>
      </c>
    </row>
    <row r="42" spans="1:13" x14ac:dyDescent="0.2">
      <c r="A42" s="277"/>
      <c r="B42" s="278"/>
      <c r="C42" s="13" t="s">
        <v>9</v>
      </c>
      <c r="D42" s="152">
        <f t="shared" si="33"/>
        <v>15423.477999999999</v>
      </c>
      <c r="E42" s="152">
        <v>10110</v>
      </c>
      <c r="F42" s="152">
        <v>2700</v>
      </c>
      <c r="G42" s="152">
        <v>0</v>
      </c>
      <c r="H42" s="152">
        <v>2613.4780000000001</v>
      </c>
      <c r="I42" s="152">
        <f t="shared" si="34"/>
        <v>0</v>
      </c>
      <c r="J42" s="189">
        <f t="shared" si="34"/>
        <v>0</v>
      </c>
      <c r="K42" s="197">
        <v>0</v>
      </c>
    </row>
    <row r="43" spans="1:13" x14ac:dyDescent="0.2">
      <c r="A43" s="277"/>
      <c r="B43" s="278"/>
      <c r="C43" s="13" t="s">
        <v>10</v>
      </c>
      <c r="D43" s="152">
        <f t="shared" si="33"/>
        <v>267570.11900000001</v>
      </c>
      <c r="E43" s="136">
        <v>26430</v>
      </c>
      <c r="F43" s="136">
        <v>32045.8</v>
      </c>
      <c r="G43" s="136">
        <v>35875.042000000001</v>
      </c>
      <c r="H43" s="136">
        <v>38577.777000000002</v>
      </c>
      <c r="I43" s="136">
        <v>47740</v>
      </c>
      <c r="J43" s="190">
        <v>43598</v>
      </c>
      <c r="K43" s="197">
        <v>43303.5</v>
      </c>
    </row>
    <row r="44" spans="1:13" x14ac:dyDescent="0.2">
      <c r="A44" s="277"/>
      <c r="B44" s="278"/>
      <c r="C44" s="14" t="s">
        <v>41</v>
      </c>
      <c r="D44" s="152">
        <f t="shared" si="33"/>
        <v>0</v>
      </c>
      <c r="E44" s="152">
        <f>SUM(F44:K44)</f>
        <v>0</v>
      </c>
      <c r="F44" s="152">
        <f t="shared" ref="F44:F46" si="35">SUM(G44:L44)</f>
        <v>0</v>
      </c>
      <c r="G44" s="152">
        <f>SUM(H44:M44)</f>
        <v>0</v>
      </c>
      <c r="H44" s="152">
        <f t="shared" ref="H44:H46" si="36">SUM(I44:N44)</f>
        <v>0</v>
      </c>
      <c r="I44" s="152">
        <f t="shared" ref="I44:I46" si="37">SUM(J44:O44)</f>
        <v>0</v>
      </c>
      <c r="J44" s="189">
        <f t="shared" ref="J44:J46" si="38">SUM(K44:P44)</f>
        <v>0</v>
      </c>
      <c r="K44" s="197">
        <v>0</v>
      </c>
    </row>
    <row r="45" spans="1:13" x14ac:dyDescent="0.2">
      <c r="A45" s="277"/>
      <c r="B45" s="278"/>
      <c r="C45" s="13" t="s">
        <v>11</v>
      </c>
      <c r="D45" s="152">
        <f t="shared" si="33"/>
        <v>0</v>
      </c>
      <c r="E45" s="152">
        <f t="shared" ref="E45:E46" si="39">SUM(F45:K45)</f>
        <v>0</v>
      </c>
      <c r="F45" s="152">
        <f t="shared" si="35"/>
        <v>0</v>
      </c>
      <c r="G45" s="152">
        <f t="shared" ref="G45:G46" si="40">SUM(H45:M45)</f>
        <v>0</v>
      </c>
      <c r="H45" s="152">
        <f t="shared" si="36"/>
        <v>0</v>
      </c>
      <c r="I45" s="152">
        <f t="shared" si="37"/>
        <v>0</v>
      </c>
      <c r="J45" s="189">
        <f t="shared" si="38"/>
        <v>0</v>
      </c>
      <c r="K45" s="197">
        <v>0</v>
      </c>
    </row>
    <row r="46" spans="1:13" x14ac:dyDescent="0.2">
      <c r="A46" s="277"/>
      <c r="B46" s="278"/>
      <c r="C46" s="13" t="s">
        <v>15</v>
      </c>
      <c r="D46" s="152">
        <f t="shared" si="33"/>
        <v>0</v>
      </c>
      <c r="E46" s="152">
        <f t="shared" si="39"/>
        <v>0</v>
      </c>
      <c r="F46" s="152">
        <f t="shared" si="35"/>
        <v>0</v>
      </c>
      <c r="G46" s="152">
        <f t="shared" si="40"/>
        <v>0</v>
      </c>
      <c r="H46" s="152">
        <f t="shared" si="36"/>
        <v>0</v>
      </c>
      <c r="I46" s="152">
        <f t="shared" si="37"/>
        <v>0</v>
      </c>
      <c r="J46" s="189">
        <f t="shared" si="38"/>
        <v>0</v>
      </c>
      <c r="K46" s="197">
        <v>0</v>
      </c>
    </row>
    <row r="47" spans="1:13" x14ac:dyDescent="0.2">
      <c r="A47" s="277" t="s">
        <v>117</v>
      </c>
      <c r="B47" s="278" t="s">
        <v>97</v>
      </c>
      <c r="C47" s="18" t="s">
        <v>12</v>
      </c>
      <c r="D47" s="135">
        <f>SUM(D48:D53)</f>
        <v>629</v>
      </c>
      <c r="E47" s="135">
        <f t="shared" ref="E47:I47" si="41">SUM(E48:E53)</f>
        <v>0</v>
      </c>
      <c r="F47" s="135">
        <f>SUM(F48:F53)</f>
        <v>0</v>
      </c>
      <c r="G47" s="135">
        <f t="shared" si="41"/>
        <v>0</v>
      </c>
      <c r="H47" s="135">
        <f t="shared" si="41"/>
        <v>0</v>
      </c>
      <c r="I47" s="135">
        <f t="shared" si="41"/>
        <v>629</v>
      </c>
      <c r="J47" s="188">
        <f>SUM(J48:J53)</f>
        <v>0</v>
      </c>
      <c r="K47" s="188">
        <f>SUM(K48:K53)</f>
        <v>0</v>
      </c>
    </row>
    <row r="48" spans="1:13" x14ac:dyDescent="0.2">
      <c r="A48" s="277"/>
      <c r="B48" s="278"/>
      <c r="C48" s="12" t="s">
        <v>14</v>
      </c>
      <c r="D48" s="152">
        <f>SUM(E48:J48)+K48</f>
        <v>0</v>
      </c>
      <c r="E48" s="152">
        <v>0</v>
      </c>
      <c r="F48" s="152">
        <v>0</v>
      </c>
      <c r="G48" s="152">
        <v>0</v>
      </c>
      <c r="H48" s="152">
        <v>0</v>
      </c>
      <c r="I48" s="152">
        <v>0</v>
      </c>
      <c r="J48" s="189">
        <v>0</v>
      </c>
      <c r="K48" s="197">
        <v>0</v>
      </c>
    </row>
    <row r="49" spans="1:13" x14ac:dyDescent="0.2">
      <c r="A49" s="277"/>
      <c r="B49" s="278"/>
      <c r="C49" s="13" t="s">
        <v>9</v>
      </c>
      <c r="D49" s="152">
        <f>SUM(E49:K49)</f>
        <v>620</v>
      </c>
      <c r="E49" s="152">
        <v>0</v>
      </c>
      <c r="F49" s="152">
        <v>0</v>
      </c>
      <c r="G49" s="152">
        <v>0</v>
      </c>
      <c r="H49" s="152">
        <v>0</v>
      </c>
      <c r="I49" s="152">
        <v>620</v>
      </c>
      <c r="J49" s="189">
        <v>0</v>
      </c>
      <c r="K49" s="197">
        <v>0</v>
      </c>
    </row>
    <row r="50" spans="1:13" x14ac:dyDescent="0.2">
      <c r="A50" s="277"/>
      <c r="B50" s="278"/>
      <c r="C50" s="13" t="s">
        <v>10</v>
      </c>
      <c r="D50" s="152">
        <f>SUM(E50:K50)</f>
        <v>9</v>
      </c>
      <c r="E50" s="131">
        <v>0</v>
      </c>
      <c r="F50" s="129">
        <v>0</v>
      </c>
      <c r="G50" s="129">
        <v>0</v>
      </c>
      <c r="H50" s="129">
        <v>0</v>
      </c>
      <c r="I50" s="129">
        <v>9</v>
      </c>
      <c r="J50" s="131">
        <v>0</v>
      </c>
      <c r="K50" s="197">
        <v>0</v>
      </c>
    </row>
    <row r="51" spans="1:13" x14ac:dyDescent="0.2">
      <c r="A51" s="277"/>
      <c r="B51" s="278"/>
      <c r="C51" s="14" t="s">
        <v>41</v>
      </c>
      <c r="D51" s="152">
        <f>SUM(E51:K51)</f>
        <v>0</v>
      </c>
      <c r="E51" s="152">
        <v>0</v>
      </c>
      <c r="F51" s="152">
        <v>0</v>
      </c>
      <c r="G51" s="152">
        <v>0</v>
      </c>
      <c r="H51" s="152">
        <v>0</v>
      </c>
      <c r="I51" s="152">
        <v>0</v>
      </c>
      <c r="J51" s="189">
        <v>0</v>
      </c>
      <c r="K51" s="197">
        <v>0</v>
      </c>
    </row>
    <row r="52" spans="1:13" x14ac:dyDescent="0.2">
      <c r="A52" s="277"/>
      <c r="B52" s="278"/>
      <c r="C52" s="13" t="s">
        <v>11</v>
      </c>
      <c r="D52" s="152">
        <f>SUM(E52:K52)</f>
        <v>0</v>
      </c>
      <c r="E52" s="152">
        <v>0</v>
      </c>
      <c r="F52" s="152">
        <v>0</v>
      </c>
      <c r="G52" s="152">
        <v>0</v>
      </c>
      <c r="H52" s="152">
        <v>0</v>
      </c>
      <c r="I52" s="152">
        <v>0</v>
      </c>
      <c r="J52" s="189">
        <v>0</v>
      </c>
      <c r="K52" s="197">
        <v>0</v>
      </c>
    </row>
    <row r="53" spans="1:13" x14ac:dyDescent="0.2">
      <c r="A53" s="277"/>
      <c r="B53" s="278"/>
      <c r="C53" s="13" t="s">
        <v>15</v>
      </c>
      <c r="D53" s="152">
        <f>SUM(E53:K53)</f>
        <v>0</v>
      </c>
      <c r="E53" s="152">
        <v>0</v>
      </c>
      <c r="F53" s="152">
        <v>0</v>
      </c>
      <c r="G53" s="152">
        <v>0</v>
      </c>
      <c r="H53" s="152">
        <v>0</v>
      </c>
      <c r="I53" s="152">
        <v>0</v>
      </c>
      <c r="J53" s="189">
        <v>0</v>
      </c>
      <c r="K53" s="197">
        <v>0</v>
      </c>
    </row>
    <row r="54" spans="1:13" x14ac:dyDescent="0.2">
      <c r="A54" s="277" t="s">
        <v>118</v>
      </c>
      <c r="B54" s="278" t="s">
        <v>159</v>
      </c>
      <c r="C54" s="18" t="s">
        <v>12</v>
      </c>
      <c r="D54" s="131">
        <f>SUM(D55:D60)</f>
        <v>78199.300999999992</v>
      </c>
      <c r="E54" s="135">
        <f t="shared" ref="E54:K54" si="42">SUM(E55:E60)</f>
        <v>16600</v>
      </c>
      <c r="F54" s="135">
        <f>SUM(F55:F60)</f>
        <v>10908.6</v>
      </c>
      <c r="G54" s="135">
        <f>SUM(G55:G60)</f>
        <v>21894.1</v>
      </c>
      <c r="H54" s="135">
        <f t="shared" si="42"/>
        <v>1165.1009999999999</v>
      </c>
      <c r="I54" s="135">
        <f t="shared" si="42"/>
        <v>10636.5</v>
      </c>
      <c r="J54" s="188">
        <f t="shared" si="42"/>
        <v>8551</v>
      </c>
      <c r="K54" s="188">
        <f t="shared" si="42"/>
        <v>8444</v>
      </c>
      <c r="M54" s="199"/>
    </row>
    <row r="55" spans="1:13" x14ac:dyDescent="0.2">
      <c r="A55" s="277"/>
      <c r="B55" s="278"/>
      <c r="C55" s="12" t="s">
        <v>14</v>
      </c>
      <c r="D55" s="152">
        <f t="shared" ref="D55:D60" si="43">SUM(E55:K55)</f>
        <v>3812.9989999999998</v>
      </c>
      <c r="E55" s="152">
        <v>0</v>
      </c>
      <c r="F55" s="152">
        <v>0</v>
      </c>
      <c r="G55" s="152">
        <v>0</v>
      </c>
      <c r="H55" s="152">
        <v>999.99900000000002</v>
      </c>
      <c r="I55" s="152">
        <v>0</v>
      </c>
      <c r="J55" s="189">
        <v>1460</v>
      </c>
      <c r="K55" s="197">
        <v>1353</v>
      </c>
    </row>
    <row r="56" spans="1:13" x14ac:dyDescent="0.2">
      <c r="A56" s="277"/>
      <c r="B56" s="278"/>
      <c r="C56" s="13" t="s">
        <v>9</v>
      </c>
      <c r="D56" s="152">
        <f t="shared" si="43"/>
        <v>74065.490999999995</v>
      </c>
      <c r="E56" s="131">
        <v>16600</v>
      </c>
      <c r="F56" s="129">
        <v>10908.6</v>
      </c>
      <c r="G56" s="129">
        <v>21894.1</v>
      </c>
      <c r="H56" s="136">
        <v>162.791</v>
      </c>
      <c r="I56" s="136">
        <v>10500</v>
      </c>
      <c r="J56" s="190">
        <v>7000</v>
      </c>
      <c r="K56" s="197">
        <v>7000</v>
      </c>
    </row>
    <row r="57" spans="1:13" x14ac:dyDescent="0.2">
      <c r="A57" s="277"/>
      <c r="B57" s="278"/>
      <c r="C57" s="13" t="s">
        <v>10</v>
      </c>
      <c r="D57" s="152">
        <f t="shared" si="43"/>
        <v>320.81100000000004</v>
      </c>
      <c r="E57" s="131">
        <v>0</v>
      </c>
      <c r="F57" s="129">
        <v>0</v>
      </c>
      <c r="G57" s="129">
        <v>0</v>
      </c>
      <c r="H57" s="129">
        <v>2.3109999999999999</v>
      </c>
      <c r="I57" s="129">
        <v>136.5</v>
      </c>
      <c r="J57" s="131">
        <v>91</v>
      </c>
      <c r="K57" s="197">
        <v>91</v>
      </c>
    </row>
    <row r="58" spans="1:13" x14ac:dyDescent="0.2">
      <c r="A58" s="277"/>
      <c r="B58" s="278"/>
      <c r="C58" s="14" t="s">
        <v>41</v>
      </c>
      <c r="D58" s="152">
        <f t="shared" si="43"/>
        <v>0</v>
      </c>
      <c r="E58" s="152">
        <f t="shared" ref="E58:E60" si="44">SUM(F58:K58)</f>
        <v>0</v>
      </c>
      <c r="F58" s="152">
        <f t="shared" ref="F58:F60" si="45">SUM(G58:L58)</f>
        <v>0</v>
      </c>
      <c r="G58" s="152">
        <f t="shared" ref="G58:G60" si="46">SUM(H58:M58)</f>
        <v>0</v>
      </c>
      <c r="H58" s="152">
        <f t="shared" ref="H58:H60" si="47">SUM(I58:N58)</f>
        <v>0</v>
      </c>
      <c r="I58" s="152">
        <f t="shared" ref="I58:I60" si="48">SUM(J58:O58)</f>
        <v>0</v>
      </c>
      <c r="J58" s="189">
        <f t="shared" ref="J58:J60" si="49">SUM(K58:P58)</f>
        <v>0</v>
      </c>
      <c r="K58" s="197">
        <v>0</v>
      </c>
    </row>
    <row r="59" spans="1:13" x14ac:dyDescent="0.2">
      <c r="A59" s="277"/>
      <c r="B59" s="278"/>
      <c r="C59" s="13" t="s">
        <v>11</v>
      </c>
      <c r="D59" s="152">
        <f t="shared" si="43"/>
        <v>0</v>
      </c>
      <c r="E59" s="152">
        <f t="shared" si="44"/>
        <v>0</v>
      </c>
      <c r="F59" s="152">
        <f t="shared" si="45"/>
        <v>0</v>
      </c>
      <c r="G59" s="152">
        <f t="shared" si="46"/>
        <v>0</v>
      </c>
      <c r="H59" s="152">
        <f t="shared" si="47"/>
        <v>0</v>
      </c>
      <c r="I59" s="152">
        <f t="shared" si="48"/>
        <v>0</v>
      </c>
      <c r="J59" s="189">
        <f t="shared" si="49"/>
        <v>0</v>
      </c>
      <c r="K59" s="197">
        <v>0</v>
      </c>
    </row>
    <row r="60" spans="1:13" x14ac:dyDescent="0.2">
      <c r="A60" s="277"/>
      <c r="B60" s="278"/>
      <c r="C60" s="13" t="s">
        <v>15</v>
      </c>
      <c r="D60" s="152">
        <f t="shared" si="43"/>
        <v>0</v>
      </c>
      <c r="E60" s="152">
        <f t="shared" si="44"/>
        <v>0</v>
      </c>
      <c r="F60" s="152">
        <f t="shared" si="45"/>
        <v>0</v>
      </c>
      <c r="G60" s="152">
        <f t="shared" si="46"/>
        <v>0</v>
      </c>
      <c r="H60" s="152">
        <f t="shared" si="47"/>
        <v>0</v>
      </c>
      <c r="I60" s="152">
        <f t="shared" si="48"/>
        <v>0</v>
      </c>
      <c r="J60" s="189">
        <f t="shared" si="49"/>
        <v>0</v>
      </c>
      <c r="K60" s="197">
        <v>0</v>
      </c>
    </row>
    <row r="61" spans="1:13" x14ac:dyDescent="0.2">
      <c r="A61" s="277" t="s">
        <v>119</v>
      </c>
      <c r="B61" s="278" t="s">
        <v>100</v>
      </c>
      <c r="C61" s="18" t="s">
        <v>12</v>
      </c>
      <c r="D61" s="131">
        <f>SUM(D62:D67)</f>
        <v>7943.7350000000015</v>
      </c>
      <c r="E61" s="131">
        <f t="shared" ref="E61:H61" si="50">SUM(E62:E67)</f>
        <v>2855.4</v>
      </c>
      <c r="F61" s="131">
        <f>SUM(F62:F67)</f>
        <v>3385.2</v>
      </c>
      <c r="G61" s="131">
        <f t="shared" si="50"/>
        <v>1703.135</v>
      </c>
      <c r="H61" s="131">
        <f t="shared" si="50"/>
        <v>0</v>
      </c>
      <c r="I61" s="131">
        <v>0</v>
      </c>
      <c r="J61" s="131">
        <f>SUM(J62:J67)</f>
        <v>0</v>
      </c>
      <c r="K61" s="131">
        <f>SUM(K62:K67)</f>
        <v>0</v>
      </c>
      <c r="M61" s="199"/>
    </row>
    <row r="62" spans="1:13" x14ac:dyDescent="0.2">
      <c r="A62" s="277"/>
      <c r="B62" s="278"/>
      <c r="C62" s="12" t="s">
        <v>14</v>
      </c>
      <c r="D62" s="152">
        <f t="shared" ref="D62:D67" si="51">SUM(E62:K62)</f>
        <v>6790.197000000001</v>
      </c>
      <c r="E62" s="152">
        <v>2422.3000000000002</v>
      </c>
      <c r="F62" s="152">
        <v>2905.9</v>
      </c>
      <c r="G62" s="152">
        <v>1461.9970000000001</v>
      </c>
      <c r="H62" s="152">
        <v>0</v>
      </c>
      <c r="I62" s="152">
        <v>0</v>
      </c>
      <c r="J62" s="189">
        <v>0</v>
      </c>
      <c r="K62" s="197">
        <v>0</v>
      </c>
    </row>
    <row r="63" spans="1:13" x14ac:dyDescent="0.2">
      <c r="A63" s="277"/>
      <c r="B63" s="278"/>
      <c r="C63" s="13" t="s">
        <v>9</v>
      </c>
      <c r="D63" s="152">
        <f t="shared" si="51"/>
        <v>1138.6030000000001</v>
      </c>
      <c r="E63" s="131">
        <v>427.5</v>
      </c>
      <c r="F63" s="129">
        <v>473.1</v>
      </c>
      <c r="G63" s="129">
        <v>238.00299999999999</v>
      </c>
      <c r="H63" s="136">
        <v>0</v>
      </c>
      <c r="I63" s="136">
        <v>0</v>
      </c>
      <c r="J63" s="190">
        <v>0</v>
      </c>
      <c r="K63" s="197">
        <v>0</v>
      </c>
    </row>
    <row r="64" spans="1:13" x14ac:dyDescent="0.2">
      <c r="A64" s="277"/>
      <c r="B64" s="278"/>
      <c r="C64" s="13" t="s">
        <v>10</v>
      </c>
      <c r="D64" s="152">
        <f t="shared" si="51"/>
        <v>14.935</v>
      </c>
      <c r="E64" s="131">
        <v>5.6</v>
      </c>
      <c r="F64" s="129">
        <v>6.2</v>
      </c>
      <c r="G64" s="129">
        <v>3.1349999999999998</v>
      </c>
      <c r="H64" s="129">
        <v>0</v>
      </c>
      <c r="I64" s="129">
        <v>0</v>
      </c>
      <c r="J64" s="131">
        <v>0</v>
      </c>
      <c r="K64" s="197">
        <v>0</v>
      </c>
    </row>
    <row r="65" spans="1:13" x14ac:dyDescent="0.2">
      <c r="A65" s="277"/>
      <c r="B65" s="278"/>
      <c r="C65" s="14" t="s">
        <v>41</v>
      </c>
      <c r="D65" s="152">
        <f t="shared" si="51"/>
        <v>0</v>
      </c>
      <c r="E65" s="152">
        <f t="shared" ref="E65:E67" si="52">SUM(F65:K65)</f>
        <v>0</v>
      </c>
      <c r="F65" s="152">
        <f t="shared" ref="F65:F67" si="53">SUM(G65:L65)</f>
        <v>0</v>
      </c>
      <c r="G65" s="152">
        <f t="shared" ref="G65:G67" si="54">SUM(H65:M65)</f>
        <v>0</v>
      </c>
      <c r="H65" s="152">
        <f t="shared" ref="H65:H67" si="55">SUM(I65:N65)</f>
        <v>0</v>
      </c>
      <c r="I65" s="152">
        <f t="shared" ref="I65:I67" si="56">SUM(J65:O65)</f>
        <v>0</v>
      </c>
      <c r="J65" s="189">
        <f t="shared" ref="J65:J67" si="57">SUM(K65:P65)</f>
        <v>0</v>
      </c>
      <c r="K65" s="197">
        <v>0</v>
      </c>
    </row>
    <row r="66" spans="1:13" x14ac:dyDescent="0.2">
      <c r="A66" s="277"/>
      <c r="B66" s="278"/>
      <c r="C66" s="13" t="s">
        <v>11</v>
      </c>
      <c r="D66" s="152">
        <f t="shared" si="51"/>
        <v>0</v>
      </c>
      <c r="E66" s="152">
        <f t="shared" si="52"/>
        <v>0</v>
      </c>
      <c r="F66" s="152">
        <f t="shared" si="53"/>
        <v>0</v>
      </c>
      <c r="G66" s="152">
        <f t="shared" si="54"/>
        <v>0</v>
      </c>
      <c r="H66" s="152">
        <f t="shared" si="55"/>
        <v>0</v>
      </c>
      <c r="I66" s="152">
        <f t="shared" si="56"/>
        <v>0</v>
      </c>
      <c r="J66" s="189">
        <f t="shared" si="57"/>
        <v>0</v>
      </c>
      <c r="K66" s="197">
        <v>0</v>
      </c>
    </row>
    <row r="67" spans="1:13" x14ac:dyDescent="0.2">
      <c r="A67" s="277"/>
      <c r="B67" s="278"/>
      <c r="C67" s="13" t="s">
        <v>15</v>
      </c>
      <c r="D67" s="152">
        <f t="shared" si="51"/>
        <v>0</v>
      </c>
      <c r="E67" s="152">
        <f t="shared" si="52"/>
        <v>0</v>
      </c>
      <c r="F67" s="152">
        <f t="shared" si="53"/>
        <v>0</v>
      </c>
      <c r="G67" s="152">
        <f t="shared" si="54"/>
        <v>0</v>
      </c>
      <c r="H67" s="152">
        <f t="shared" si="55"/>
        <v>0</v>
      </c>
      <c r="I67" s="152">
        <f t="shared" si="56"/>
        <v>0</v>
      </c>
      <c r="J67" s="189">
        <f t="shared" si="57"/>
        <v>0</v>
      </c>
      <c r="K67" s="197">
        <v>0</v>
      </c>
    </row>
    <row r="68" spans="1:13" x14ac:dyDescent="0.2">
      <c r="A68" s="292" t="s">
        <v>233</v>
      </c>
      <c r="B68" s="295" t="s">
        <v>234</v>
      </c>
      <c r="C68" s="18" t="s">
        <v>12</v>
      </c>
      <c r="D68" s="152">
        <f t="shared" ref="D68:D81" si="58">E68+F68+G68+H68+I68+J68+K68</f>
        <v>14461.882</v>
      </c>
      <c r="E68" s="152">
        <v>0</v>
      </c>
      <c r="F68" s="152">
        <f>F69+F70+F71+F72+F73+F74</f>
        <v>2994.7000000000003</v>
      </c>
      <c r="G68" s="152">
        <f t="shared" ref="G68:K68" si="59">G69+G70+G71+G72+G73+G74</f>
        <v>2507.998</v>
      </c>
      <c r="H68" s="152">
        <f t="shared" si="59"/>
        <v>2310.4839999999999</v>
      </c>
      <c r="I68" s="152">
        <f t="shared" si="59"/>
        <v>2932.8</v>
      </c>
      <c r="J68" s="189">
        <f t="shared" si="59"/>
        <v>1942</v>
      </c>
      <c r="K68" s="189">
        <f t="shared" si="59"/>
        <v>1773.9</v>
      </c>
      <c r="M68" s="199"/>
    </row>
    <row r="69" spans="1:13" x14ac:dyDescent="0.2">
      <c r="A69" s="293"/>
      <c r="B69" s="296"/>
      <c r="C69" s="12" t="s">
        <v>14</v>
      </c>
      <c r="D69" s="152">
        <f t="shared" si="58"/>
        <v>0</v>
      </c>
      <c r="E69" s="152">
        <v>0</v>
      </c>
      <c r="F69" s="152">
        <v>0</v>
      </c>
      <c r="G69" s="152">
        <v>0</v>
      </c>
      <c r="H69" s="152">
        <v>0</v>
      </c>
      <c r="I69" s="152">
        <v>0</v>
      </c>
      <c r="J69" s="189">
        <v>0</v>
      </c>
      <c r="K69" s="197">
        <v>0</v>
      </c>
    </row>
    <row r="70" spans="1:13" x14ac:dyDescent="0.2">
      <c r="A70" s="293"/>
      <c r="B70" s="296"/>
      <c r="C70" s="13" t="s">
        <v>9</v>
      </c>
      <c r="D70" s="152">
        <f t="shared" si="58"/>
        <v>2145.1980000000003</v>
      </c>
      <c r="E70" s="152">
        <v>0</v>
      </c>
      <c r="F70" s="152">
        <v>2058.8000000000002</v>
      </c>
      <c r="G70" s="152">
        <v>0</v>
      </c>
      <c r="H70" s="152">
        <v>86.397999999999996</v>
      </c>
      <c r="I70" s="152">
        <v>0</v>
      </c>
      <c r="J70" s="189">
        <v>0</v>
      </c>
      <c r="K70" s="197">
        <v>0</v>
      </c>
    </row>
    <row r="71" spans="1:13" x14ac:dyDescent="0.2">
      <c r="A71" s="293"/>
      <c r="B71" s="296"/>
      <c r="C71" s="13" t="s">
        <v>10</v>
      </c>
      <c r="D71" s="152">
        <f t="shared" si="58"/>
        <v>12316.683999999999</v>
      </c>
      <c r="E71" s="152">
        <v>0</v>
      </c>
      <c r="F71" s="152">
        <v>935.9</v>
      </c>
      <c r="G71" s="152">
        <v>2507.998</v>
      </c>
      <c r="H71" s="152">
        <v>2224.0859999999998</v>
      </c>
      <c r="I71" s="152">
        <v>2932.8</v>
      </c>
      <c r="J71" s="189">
        <v>1942</v>
      </c>
      <c r="K71" s="197">
        <v>1773.9</v>
      </c>
    </row>
    <row r="72" spans="1:13" x14ac:dyDescent="0.2">
      <c r="A72" s="293"/>
      <c r="B72" s="296"/>
      <c r="C72" s="14" t="s">
        <v>41</v>
      </c>
      <c r="D72" s="152">
        <f t="shared" si="58"/>
        <v>0</v>
      </c>
      <c r="E72" s="152">
        <v>0</v>
      </c>
      <c r="F72" s="152">
        <v>0</v>
      </c>
      <c r="G72" s="152">
        <v>0</v>
      </c>
      <c r="H72" s="152">
        <v>0</v>
      </c>
      <c r="I72" s="152">
        <v>0</v>
      </c>
      <c r="J72" s="189">
        <v>0</v>
      </c>
      <c r="K72" s="197">
        <v>0</v>
      </c>
    </row>
    <row r="73" spans="1:13" x14ac:dyDescent="0.2">
      <c r="A73" s="293"/>
      <c r="B73" s="296"/>
      <c r="C73" s="13" t="s">
        <v>11</v>
      </c>
      <c r="D73" s="152">
        <f t="shared" si="58"/>
        <v>0</v>
      </c>
      <c r="E73" s="152">
        <v>0</v>
      </c>
      <c r="F73" s="152">
        <v>0</v>
      </c>
      <c r="G73" s="152">
        <v>0</v>
      </c>
      <c r="H73" s="152">
        <v>0</v>
      </c>
      <c r="I73" s="152">
        <v>0</v>
      </c>
      <c r="J73" s="189">
        <v>0</v>
      </c>
      <c r="K73" s="197">
        <v>0</v>
      </c>
    </row>
    <row r="74" spans="1:13" x14ac:dyDescent="0.2">
      <c r="A74" s="294"/>
      <c r="B74" s="297"/>
      <c r="C74" s="13" t="s">
        <v>15</v>
      </c>
      <c r="D74" s="152">
        <f t="shared" si="58"/>
        <v>0</v>
      </c>
      <c r="E74" s="152">
        <v>0</v>
      </c>
      <c r="F74" s="152">
        <v>0</v>
      </c>
      <c r="G74" s="152">
        <v>0</v>
      </c>
      <c r="H74" s="152">
        <v>0</v>
      </c>
      <c r="I74" s="152">
        <v>0</v>
      </c>
      <c r="J74" s="189">
        <v>0</v>
      </c>
      <c r="K74" s="197">
        <v>0</v>
      </c>
    </row>
    <row r="75" spans="1:13" ht="15.75" customHeight="1" x14ac:dyDescent="0.2">
      <c r="A75" s="292" t="s">
        <v>235</v>
      </c>
      <c r="B75" s="295" t="s">
        <v>240</v>
      </c>
      <c r="C75" s="18" t="s">
        <v>12</v>
      </c>
      <c r="D75" s="152">
        <f>E75+F75+G75+H75+I75+J75+K75</f>
        <v>0</v>
      </c>
      <c r="E75" s="152">
        <f>E76+E77+E78+E79+E80+E81</f>
        <v>0</v>
      </c>
      <c r="F75" s="152">
        <f t="shared" ref="F75:K75" si="60">F76+F77+F78+F79+F80+F81</f>
        <v>0</v>
      </c>
      <c r="G75" s="152">
        <f t="shared" si="60"/>
        <v>0</v>
      </c>
      <c r="H75" s="152">
        <f t="shared" si="60"/>
        <v>0</v>
      </c>
      <c r="I75" s="152">
        <f t="shared" si="60"/>
        <v>0</v>
      </c>
      <c r="J75" s="189">
        <f t="shared" si="60"/>
        <v>0</v>
      </c>
      <c r="K75" s="189">
        <f t="shared" si="60"/>
        <v>0</v>
      </c>
    </row>
    <row r="76" spans="1:13" ht="15.75" customHeight="1" x14ac:dyDescent="0.2">
      <c r="A76" s="293"/>
      <c r="B76" s="296"/>
      <c r="C76" s="12" t="s">
        <v>14</v>
      </c>
      <c r="D76" s="152">
        <f t="shared" si="58"/>
        <v>0</v>
      </c>
      <c r="E76" s="152">
        <v>0</v>
      </c>
      <c r="F76" s="152">
        <v>0</v>
      </c>
      <c r="G76" s="152">
        <v>0</v>
      </c>
      <c r="H76" s="152">
        <v>0</v>
      </c>
      <c r="I76" s="152">
        <v>0</v>
      </c>
      <c r="J76" s="189">
        <v>0</v>
      </c>
      <c r="K76" s="197">
        <v>0</v>
      </c>
    </row>
    <row r="77" spans="1:13" ht="15.75" customHeight="1" x14ac:dyDescent="0.2">
      <c r="A77" s="293"/>
      <c r="B77" s="296"/>
      <c r="C77" s="13" t="s">
        <v>9</v>
      </c>
      <c r="D77" s="152">
        <f t="shared" si="58"/>
        <v>0</v>
      </c>
      <c r="E77" s="152">
        <v>0</v>
      </c>
      <c r="F77" s="152">
        <v>0</v>
      </c>
      <c r="G77" s="152">
        <v>0</v>
      </c>
      <c r="H77" s="152">
        <v>0</v>
      </c>
      <c r="I77" s="152">
        <v>0</v>
      </c>
      <c r="J77" s="189">
        <v>0</v>
      </c>
      <c r="K77" s="197">
        <v>0</v>
      </c>
    </row>
    <row r="78" spans="1:13" ht="15.75" customHeight="1" x14ac:dyDescent="0.2">
      <c r="A78" s="293"/>
      <c r="B78" s="296"/>
      <c r="C78" s="13" t="s">
        <v>10</v>
      </c>
      <c r="D78" s="152">
        <f t="shared" si="58"/>
        <v>0</v>
      </c>
      <c r="E78" s="152">
        <v>0</v>
      </c>
      <c r="F78" s="152">
        <v>0</v>
      </c>
      <c r="G78" s="152">
        <v>0</v>
      </c>
      <c r="H78" s="152">
        <v>0</v>
      </c>
      <c r="I78" s="152">
        <v>0</v>
      </c>
      <c r="J78" s="189">
        <v>0</v>
      </c>
      <c r="K78" s="197">
        <v>0</v>
      </c>
    </row>
    <row r="79" spans="1:13" ht="15.75" customHeight="1" x14ac:dyDescent="0.2">
      <c r="A79" s="293"/>
      <c r="B79" s="296"/>
      <c r="C79" s="14" t="s">
        <v>41</v>
      </c>
      <c r="D79" s="152">
        <f t="shared" si="58"/>
        <v>0</v>
      </c>
      <c r="E79" s="152">
        <v>0</v>
      </c>
      <c r="F79" s="152">
        <v>0</v>
      </c>
      <c r="G79" s="152">
        <v>0</v>
      </c>
      <c r="H79" s="152">
        <v>0</v>
      </c>
      <c r="I79" s="152">
        <v>0</v>
      </c>
      <c r="J79" s="189">
        <v>0</v>
      </c>
      <c r="K79" s="197">
        <v>0</v>
      </c>
    </row>
    <row r="80" spans="1:13" ht="15.75" customHeight="1" x14ac:dyDescent="0.2">
      <c r="A80" s="293"/>
      <c r="B80" s="296"/>
      <c r="C80" s="13" t="s">
        <v>11</v>
      </c>
      <c r="D80" s="152">
        <f t="shared" si="58"/>
        <v>0</v>
      </c>
      <c r="E80" s="152">
        <v>0</v>
      </c>
      <c r="F80" s="152">
        <v>0</v>
      </c>
      <c r="G80" s="152">
        <v>0</v>
      </c>
      <c r="H80" s="152">
        <v>0</v>
      </c>
      <c r="I80" s="152">
        <v>0</v>
      </c>
      <c r="J80" s="189">
        <v>0</v>
      </c>
      <c r="K80" s="197">
        <v>0</v>
      </c>
    </row>
    <row r="81" spans="1:13" ht="15.75" customHeight="1" x14ac:dyDescent="0.2">
      <c r="A81" s="294"/>
      <c r="B81" s="297"/>
      <c r="C81" s="13" t="s">
        <v>15</v>
      </c>
      <c r="D81" s="152">
        <f t="shared" si="58"/>
        <v>0</v>
      </c>
      <c r="E81" s="152">
        <v>0</v>
      </c>
      <c r="F81" s="152">
        <v>0</v>
      </c>
      <c r="G81" s="152">
        <v>0</v>
      </c>
      <c r="H81" s="152">
        <v>0</v>
      </c>
      <c r="I81" s="152">
        <v>0</v>
      </c>
      <c r="J81" s="189">
        <v>0</v>
      </c>
      <c r="K81" s="197">
        <v>0</v>
      </c>
    </row>
    <row r="82" spans="1:13" ht="15.75" customHeight="1" x14ac:dyDescent="0.2">
      <c r="A82" s="292" t="s">
        <v>242</v>
      </c>
      <c r="B82" s="295" t="s">
        <v>243</v>
      </c>
      <c r="C82" s="165" t="s">
        <v>12</v>
      </c>
      <c r="D82" s="152">
        <f>E82+F82+G82+H82+I82+J82+K82</f>
        <v>678.68700000000001</v>
      </c>
      <c r="E82" s="152">
        <f t="shared" ref="E82:I82" si="61">E83+E84+E85+E86+E87+E88</f>
        <v>0</v>
      </c>
      <c r="F82" s="152">
        <f>F83+F84+F85+F86+F87+F88</f>
        <v>51.08</v>
      </c>
      <c r="G82" s="152">
        <f t="shared" si="61"/>
        <v>0</v>
      </c>
      <c r="H82" s="152">
        <f t="shared" si="61"/>
        <v>153.107</v>
      </c>
      <c r="I82" s="152">
        <f t="shared" si="61"/>
        <v>168.3</v>
      </c>
      <c r="J82" s="189">
        <f>J83+J84+J85+J86+J87+J88</f>
        <v>153.1</v>
      </c>
      <c r="K82" s="189">
        <f>K83+K84+K85+K86+K87+K88</f>
        <v>153.1</v>
      </c>
    </row>
    <row r="83" spans="1:13" ht="15.75" customHeight="1" x14ac:dyDescent="0.2">
      <c r="A83" s="293"/>
      <c r="B83" s="296"/>
      <c r="C83" s="165" t="s">
        <v>14</v>
      </c>
      <c r="D83" s="152">
        <f>E83+F83+G83+H83+I83+J83+K83</f>
        <v>650</v>
      </c>
      <c r="E83" s="152">
        <v>0</v>
      </c>
      <c r="F83" s="152">
        <v>50</v>
      </c>
      <c r="G83" s="152">
        <v>0</v>
      </c>
      <c r="H83" s="152">
        <v>150</v>
      </c>
      <c r="I83" s="152">
        <v>150</v>
      </c>
      <c r="J83" s="189">
        <v>150</v>
      </c>
      <c r="K83" s="197">
        <v>150</v>
      </c>
    </row>
    <row r="84" spans="1:13" ht="15.75" customHeight="1" x14ac:dyDescent="0.2">
      <c r="A84" s="293"/>
      <c r="B84" s="296"/>
      <c r="C84" s="165" t="s">
        <v>9</v>
      </c>
      <c r="D84" s="152">
        <f>E84+F84+G84+H84+I84+K84+J84</f>
        <v>28.252999999999997</v>
      </c>
      <c r="E84" s="152">
        <v>0</v>
      </c>
      <c r="F84" s="152">
        <v>1.07</v>
      </c>
      <c r="G84" s="152">
        <v>0</v>
      </c>
      <c r="H84" s="152">
        <v>3.0630000000000002</v>
      </c>
      <c r="I84" s="152">
        <v>18</v>
      </c>
      <c r="J84" s="189">
        <v>3.06</v>
      </c>
      <c r="K84" s="197">
        <v>3.06</v>
      </c>
      <c r="M84" s="199">
        <f>SUM(E84:K84)</f>
        <v>28.252999999999997</v>
      </c>
    </row>
    <row r="85" spans="1:13" ht="15.75" customHeight="1" x14ac:dyDescent="0.2">
      <c r="A85" s="293"/>
      <c r="B85" s="296"/>
      <c r="C85" s="165" t="s">
        <v>10</v>
      </c>
      <c r="D85" s="152">
        <f>E85+F85+G85+H85+I85+J85+K85</f>
        <v>0.43399999999999994</v>
      </c>
      <c r="E85" s="152">
        <v>0</v>
      </c>
      <c r="F85" s="152">
        <v>0.01</v>
      </c>
      <c r="G85" s="152">
        <v>0</v>
      </c>
      <c r="H85" s="152">
        <v>4.3999999999999997E-2</v>
      </c>
      <c r="I85" s="152">
        <v>0.3</v>
      </c>
      <c r="J85" s="189">
        <v>0.04</v>
      </c>
      <c r="K85" s="197">
        <v>0.04</v>
      </c>
    </row>
    <row r="86" spans="1:13" ht="15.75" customHeight="1" x14ac:dyDescent="0.2">
      <c r="A86" s="293"/>
      <c r="B86" s="296"/>
      <c r="C86" s="165" t="s">
        <v>41</v>
      </c>
      <c r="D86" s="152">
        <f>E86+F86+G86+H86+I86+J86+J86+K86</f>
        <v>0</v>
      </c>
      <c r="E86" s="152">
        <v>0</v>
      </c>
      <c r="F86" s="152">
        <v>0</v>
      </c>
      <c r="G86" s="152">
        <v>0</v>
      </c>
      <c r="H86" s="152">
        <v>0</v>
      </c>
      <c r="I86" s="152">
        <v>0</v>
      </c>
      <c r="J86" s="189">
        <v>0</v>
      </c>
      <c r="K86" s="197">
        <v>0</v>
      </c>
    </row>
    <row r="87" spans="1:13" ht="15.75" customHeight="1" x14ac:dyDescent="0.2">
      <c r="A87" s="293"/>
      <c r="B87" s="296"/>
      <c r="C87" s="165" t="s">
        <v>11</v>
      </c>
      <c r="D87" s="152">
        <f>E87+F87+G87+H87+I87+J87+J87+K87</f>
        <v>0</v>
      </c>
      <c r="E87" s="152">
        <v>0</v>
      </c>
      <c r="F87" s="152">
        <v>0</v>
      </c>
      <c r="G87" s="152">
        <v>0</v>
      </c>
      <c r="H87" s="152">
        <v>0</v>
      </c>
      <c r="I87" s="152">
        <v>0</v>
      </c>
      <c r="J87" s="189">
        <v>0</v>
      </c>
      <c r="K87" s="197">
        <v>0</v>
      </c>
    </row>
    <row r="88" spans="1:13" ht="15.75" customHeight="1" x14ac:dyDescent="0.2">
      <c r="A88" s="294"/>
      <c r="B88" s="297"/>
      <c r="C88" s="165" t="s">
        <v>15</v>
      </c>
      <c r="D88" s="152">
        <f>E88+F88+G88+H88+I88+J88+J88+K88</f>
        <v>0</v>
      </c>
      <c r="E88" s="152">
        <v>0</v>
      </c>
      <c r="F88" s="152">
        <v>0</v>
      </c>
      <c r="G88" s="152">
        <v>0</v>
      </c>
      <c r="H88" s="152">
        <v>0</v>
      </c>
      <c r="I88" s="152">
        <v>0</v>
      </c>
      <c r="J88" s="189">
        <v>0</v>
      </c>
      <c r="K88" s="197">
        <v>0</v>
      </c>
    </row>
    <row r="89" spans="1:13" ht="15.75" customHeight="1" x14ac:dyDescent="0.2">
      <c r="A89" s="292" t="s">
        <v>263</v>
      </c>
      <c r="B89" s="295" t="s">
        <v>261</v>
      </c>
      <c r="C89" s="165" t="s">
        <v>12</v>
      </c>
      <c r="D89" s="152">
        <f>E89+F89+G89+H89+I89+J89+K89</f>
        <v>300</v>
      </c>
      <c r="E89" s="152">
        <f t="shared" ref="E89:F89" si="62">E90+E91+E92+E93+E94+E95</f>
        <v>0</v>
      </c>
      <c r="F89" s="152">
        <f t="shared" si="62"/>
        <v>0</v>
      </c>
      <c r="G89" s="152">
        <f>G90+G91+G92+G93+G94+G95</f>
        <v>0</v>
      </c>
      <c r="H89" s="152">
        <f t="shared" ref="H89:K89" si="63">H90+H91+H92+H93+H94+H95</f>
        <v>0</v>
      </c>
      <c r="I89" s="152">
        <f>I90+I91+I92+I93+I94+I95</f>
        <v>100</v>
      </c>
      <c r="J89" s="189">
        <f t="shared" si="63"/>
        <v>100</v>
      </c>
      <c r="K89" s="189">
        <f t="shared" si="63"/>
        <v>100</v>
      </c>
    </row>
    <row r="90" spans="1:13" ht="15.75" customHeight="1" x14ac:dyDescent="0.2">
      <c r="A90" s="293"/>
      <c r="B90" s="296"/>
      <c r="C90" s="165" t="s">
        <v>14</v>
      </c>
      <c r="D90" s="152">
        <f>E90+F90+G90+H90+I90+J90+J90+K90</f>
        <v>0</v>
      </c>
      <c r="E90" s="152">
        <v>0</v>
      </c>
      <c r="F90" s="152">
        <v>0</v>
      </c>
      <c r="G90" s="152">
        <v>0</v>
      </c>
      <c r="H90" s="152">
        <v>0</v>
      </c>
      <c r="I90" s="152">
        <v>0</v>
      </c>
      <c r="J90" s="189">
        <v>0</v>
      </c>
      <c r="K90" s="197">
        <v>0</v>
      </c>
    </row>
    <row r="91" spans="1:13" ht="15.75" customHeight="1" x14ac:dyDescent="0.2">
      <c r="A91" s="293"/>
      <c r="B91" s="296"/>
      <c r="C91" s="165" t="s">
        <v>9</v>
      </c>
      <c r="D91" s="152">
        <f>E91+F91+G91+H91+I91+J91+J91+K91</f>
        <v>0</v>
      </c>
      <c r="E91" s="152">
        <v>0</v>
      </c>
      <c r="F91" s="152">
        <v>0</v>
      </c>
      <c r="G91" s="152">
        <v>0</v>
      </c>
      <c r="H91" s="152">
        <v>0</v>
      </c>
      <c r="I91" s="152">
        <v>0</v>
      </c>
      <c r="J91" s="189">
        <v>0</v>
      </c>
      <c r="K91" s="197">
        <v>0</v>
      </c>
    </row>
    <row r="92" spans="1:13" ht="15.75" customHeight="1" x14ac:dyDescent="0.2">
      <c r="A92" s="293"/>
      <c r="B92" s="296"/>
      <c r="C92" s="165" t="s">
        <v>10</v>
      </c>
      <c r="D92" s="152">
        <f>E92+F92+G92+H92+I92+J92+K92</f>
        <v>300</v>
      </c>
      <c r="E92" s="152">
        <v>0</v>
      </c>
      <c r="F92" s="152">
        <v>0</v>
      </c>
      <c r="G92" s="152">
        <v>0</v>
      </c>
      <c r="H92" s="152">
        <v>0</v>
      </c>
      <c r="I92" s="152">
        <v>100</v>
      </c>
      <c r="J92" s="189">
        <v>100</v>
      </c>
      <c r="K92" s="197">
        <v>100</v>
      </c>
    </row>
    <row r="93" spans="1:13" ht="15.75" customHeight="1" x14ac:dyDescent="0.2">
      <c r="A93" s="293"/>
      <c r="B93" s="296"/>
      <c r="C93" s="165" t="s">
        <v>41</v>
      </c>
      <c r="D93" s="152">
        <f>E93+F93+G93+H93+I93+J93+J93+K93</f>
        <v>0</v>
      </c>
      <c r="E93" s="152">
        <v>0</v>
      </c>
      <c r="F93" s="152">
        <v>0</v>
      </c>
      <c r="G93" s="152">
        <v>0</v>
      </c>
      <c r="H93" s="152">
        <v>0</v>
      </c>
      <c r="I93" s="152">
        <v>0</v>
      </c>
      <c r="J93" s="189">
        <v>0</v>
      </c>
      <c r="K93" s="197">
        <v>0</v>
      </c>
    </row>
    <row r="94" spans="1:13" ht="15.75" customHeight="1" x14ac:dyDescent="0.2">
      <c r="A94" s="293"/>
      <c r="B94" s="296"/>
      <c r="C94" s="165" t="s">
        <v>11</v>
      </c>
      <c r="D94" s="152">
        <f>E94+F94+G94+H94+I94+J94+J94+K94</f>
        <v>0</v>
      </c>
      <c r="E94" s="152">
        <v>0</v>
      </c>
      <c r="F94" s="152">
        <v>0</v>
      </c>
      <c r="G94" s="152">
        <v>0</v>
      </c>
      <c r="H94" s="152">
        <v>0</v>
      </c>
      <c r="I94" s="152">
        <v>0</v>
      </c>
      <c r="J94" s="189">
        <v>0</v>
      </c>
      <c r="K94" s="197">
        <v>0</v>
      </c>
    </row>
    <row r="95" spans="1:13" ht="15.75" customHeight="1" x14ac:dyDescent="0.2">
      <c r="A95" s="294"/>
      <c r="B95" s="297"/>
      <c r="C95" s="165" t="s">
        <v>15</v>
      </c>
      <c r="D95" s="152">
        <f>E95+F95+G95+H95+I95+J95+J95+K95</f>
        <v>0</v>
      </c>
      <c r="E95" s="152">
        <v>0</v>
      </c>
      <c r="F95" s="152">
        <v>0</v>
      </c>
      <c r="G95" s="152">
        <v>0</v>
      </c>
      <c r="H95" s="152">
        <v>0</v>
      </c>
      <c r="I95" s="152">
        <v>0</v>
      </c>
      <c r="J95" s="189">
        <v>0</v>
      </c>
      <c r="K95" s="197">
        <v>0</v>
      </c>
    </row>
    <row r="96" spans="1:13" ht="15.75" customHeight="1" x14ac:dyDescent="0.2">
      <c r="A96" s="292" t="s">
        <v>302</v>
      </c>
      <c r="B96" s="295" t="s">
        <v>303</v>
      </c>
      <c r="C96" s="165" t="s">
        <v>12</v>
      </c>
      <c r="D96" s="152">
        <f>E96+F96+G96+H96+I96+J96+K96</f>
        <v>368.3</v>
      </c>
      <c r="E96" s="152">
        <f t="shared" ref="E96:K96" si="64">E97+E98+E99+E100+E101+E102</f>
        <v>0</v>
      </c>
      <c r="F96" s="152">
        <f t="shared" si="64"/>
        <v>0</v>
      </c>
      <c r="G96" s="152">
        <f>G97+G98+G99+G100+G101+G102</f>
        <v>0</v>
      </c>
      <c r="H96" s="152">
        <f t="shared" si="64"/>
        <v>0</v>
      </c>
      <c r="I96" s="152">
        <f>I97+I98+I99+I100+I101+I102</f>
        <v>168.3</v>
      </c>
      <c r="J96" s="189">
        <f t="shared" si="64"/>
        <v>100</v>
      </c>
      <c r="K96" s="189">
        <f t="shared" si="64"/>
        <v>100</v>
      </c>
    </row>
    <row r="97" spans="1:13" ht="15.75" customHeight="1" x14ac:dyDescent="0.2">
      <c r="A97" s="293"/>
      <c r="B97" s="296"/>
      <c r="C97" s="165" t="s">
        <v>14</v>
      </c>
      <c r="D97" s="152">
        <f>E97+F97+G97+H97+I97+J97+J97+K97</f>
        <v>150</v>
      </c>
      <c r="E97" s="152">
        <v>0</v>
      </c>
      <c r="F97" s="152">
        <v>0</v>
      </c>
      <c r="G97" s="152">
        <v>0</v>
      </c>
      <c r="H97" s="152">
        <v>0</v>
      </c>
      <c r="I97" s="152">
        <v>150</v>
      </c>
      <c r="J97" s="189">
        <v>0</v>
      </c>
      <c r="K97" s="197">
        <v>0</v>
      </c>
    </row>
    <row r="98" spans="1:13" ht="15.75" customHeight="1" x14ac:dyDescent="0.2">
      <c r="A98" s="293"/>
      <c r="B98" s="296"/>
      <c r="C98" s="165" t="s">
        <v>9</v>
      </c>
      <c r="D98" s="152">
        <f>E98+F98+G98+H98+I98+J98+K98</f>
        <v>18</v>
      </c>
      <c r="E98" s="152">
        <v>0</v>
      </c>
      <c r="F98" s="152">
        <v>0</v>
      </c>
      <c r="G98" s="152">
        <v>0</v>
      </c>
      <c r="H98" s="152">
        <v>0</v>
      </c>
      <c r="I98" s="152">
        <v>18</v>
      </c>
      <c r="J98" s="189">
        <v>0</v>
      </c>
      <c r="K98" s="197">
        <v>0</v>
      </c>
    </row>
    <row r="99" spans="1:13" ht="15.75" customHeight="1" x14ac:dyDescent="0.2">
      <c r="A99" s="293"/>
      <c r="B99" s="296"/>
      <c r="C99" s="165" t="s">
        <v>10</v>
      </c>
      <c r="D99" s="152">
        <f>E99+F99+G99+H99+I99+J99+K99</f>
        <v>200.3</v>
      </c>
      <c r="E99" s="152">
        <v>0</v>
      </c>
      <c r="F99" s="152">
        <v>0</v>
      </c>
      <c r="G99" s="152">
        <v>0</v>
      </c>
      <c r="H99" s="152">
        <v>0</v>
      </c>
      <c r="I99" s="152">
        <v>0.3</v>
      </c>
      <c r="J99" s="189">
        <v>100</v>
      </c>
      <c r="K99" s="197">
        <v>100</v>
      </c>
    </row>
    <row r="100" spans="1:13" ht="15.75" customHeight="1" x14ac:dyDescent="0.2">
      <c r="A100" s="293"/>
      <c r="B100" s="296"/>
      <c r="C100" s="165" t="s">
        <v>41</v>
      </c>
      <c r="D100" s="152">
        <f>E100+F100+G100+H100+I100+J100+K100</f>
        <v>0</v>
      </c>
      <c r="E100" s="152">
        <v>0</v>
      </c>
      <c r="F100" s="152">
        <v>0</v>
      </c>
      <c r="G100" s="152">
        <v>0</v>
      </c>
      <c r="H100" s="152">
        <v>0</v>
      </c>
      <c r="I100" s="152">
        <v>0</v>
      </c>
      <c r="J100" s="189">
        <v>0</v>
      </c>
      <c r="K100" s="197">
        <v>0</v>
      </c>
    </row>
    <row r="101" spans="1:13" ht="15.75" customHeight="1" x14ac:dyDescent="0.2">
      <c r="A101" s="293"/>
      <c r="B101" s="296"/>
      <c r="C101" s="165" t="s">
        <v>11</v>
      </c>
      <c r="D101" s="152">
        <f>E101+F101+G101+H101+I101+J101+J101+K101</f>
        <v>0</v>
      </c>
      <c r="E101" s="152">
        <v>0</v>
      </c>
      <c r="F101" s="152">
        <v>0</v>
      </c>
      <c r="G101" s="152">
        <v>0</v>
      </c>
      <c r="H101" s="152">
        <v>0</v>
      </c>
      <c r="I101" s="152">
        <v>0</v>
      </c>
      <c r="J101" s="189">
        <v>0</v>
      </c>
      <c r="K101" s="197">
        <v>0</v>
      </c>
    </row>
    <row r="102" spans="1:13" ht="15.75" customHeight="1" x14ac:dyDescent="0.2">
      <c r="A102" s="294"/>
      <c r="B102" s="297"/>
      <c r="C102" s="165" t="s">
        <v>15</v>
      </c>
      <c r="D102" s="152">
        <f>E102+F102+G102+H102+I102+J102+K102</f>
        <v>0</v>
      </c>
      <c r="E102" s="152">
        <v>0</v>
      </c>
      <c r="F102" s="152">
        <v>0</v>
      </c>
      <c r="G102" s="152">
        <v>0</v>
      </c>
      <c r="H102" s="152">
        <v>0</v>
      </c>
      <c r="I102" s="152">
        <v>0</v>
      </c>
      <c r="J102" s="189">
        <v>0</v>
      </c>
      <c r="K102" s="197">
        <v>0</v>
      </c>
    </row>
    <row r="103" spans="1:13" s="139" customFormat="1" ht="15.75" x14ac:dyDescent="0.25">
      <c r="A103" s="298" t="s">
        <v>19</v>
      </c>
      <c r="B103" s="302" t="s">
        <v>102</v>
      </c>
      <c r="C103" s="137" t="s">
        <v>12</v>
      </c>
      <c r="D103" s="138">
        <f>SUM(D104:D109)</f>
        <v>114111.357</v>
      </c>
      <c r="E103" s="138">
        <f t="shared" ref="E103:K103" si="65">SUM(E104:E109)</f>
        <v>11921.4</v>
      </c>
      <c r="F103" s="138">
        <f>SUM(F104:F109)</f>
        <v>12631.8</v>
      </c>
      <c r="G103" s="138">
        <f t="shared" si="65"/>
        <v>17881.379000000001</v>
      </c>
      <c r="H103" s="138">
        <f t="shared" si="65"/>
        <v>15560.777999999998</v>
      </c>
      <c r="I103" s="138">
        <f t="shared" si="65"/>
        <v>16705</v>
      </c>
      <c r="J103" s="191">
        <f t="shared" si="65"/>
        <v>19993.599999999999</v>
      </c>
      <c r="K103" s="191">
        <f t="shared" si="65"/>
        <v>19417.400000000001</v>
      </c>
      <c r="L103" s="201"/>
    </row>
    <row r="104" spans="1:13" s="139" customFormat="1" ht="31.5" x14ac:dyDescent="0.25">
      <c r="A104" s="298"/>
      <c r="B104" s="302"/>
      <c r="C104" s="140" t="s">
        <v>14</v>
      </c>
      <c r="D104" s="141">
        <f>D112+D119</f>
        <v>3535.835</v>
      </c>
      <c r="E104" s="141">
        <f>E112+E119</f>
        <v>0</v>
      </c>
      <c r="F104" s="141">
        <f t="shared" ref="F104:K104" si="66">F112+F119</f>
        <v>0</v>
      </c>
      <c r="G104" s="141">
        <f>G112+G119</f>
        <v>3535.835</v>
      </c>
      <c r="H104" s="141">
        <f t="shared" si="66"/>
        <v>0</v>
      </c>
      <c r="I104" s="141">
        <f t="shared" si="66"/>
        <v>0</v>
      </c>
      <c r="J104" s="141">
        <f t="shared" si="66"/>
        <v>0</v>
      </c>
      <c r="K104" s="141">
        <f t="shared" si="66"/>
        <v>0</v>
      </c>
    </row>
    <row r="105" spans="1:13" s="139" customFormat="1" ht="15.75" x14ac:dyDescent="0.25">
      <c r="A105" s="298"/>
      <c r="B105" s="302"/>
      <c r="C105" s="142" t="s">
        <v>9</v>
      </c>
      <c r="D105" s="141">
        <f>D113+D120</f>
        <v>1222.2080000000001</v>
      </c>
      <c r="E105" s="141">
        <f t="shared" ref="E105:K105" si="67">E113+E120</f>
        <v>0</v>
      </c>
      <c r="F105" s="141">
        <f t="shared" si="67"/>
        <v>0</v>
      </c>
      <c r="G105" s="141">
        <f t="shared" si="67"/>
        <v>72.164000000000001</v>
      </c>
      <c r="H105" s="141">
        <f t="shared" si="67"/>
        <v>1150.0440000000001</v>
      </c>
      <c r="I105" s="141">
        <f t="shared" si="67"/>
        <v>0</v>
      </c>
      <c r="J105" s="141">
        <f t="shared" si="67"/>
        <v>0</v>
      </c>
      <c r="K105" s="141">
        <f t="shared" si="67"/>
        <v>0</v>
      </c>
    </row>
    <row r="106" spans="1:13" s="139" customFormat="1" ht="15.75" x14ac:dyDescent="0.25">
      <c r="A106" s="298"/>
      <c r="B106" s="302"/>
      <c r="C106" s="142" t="s">
        <v>10</v>
      </c>
      <c r="D106" s="141">
        <f>D114+D121</f>
        <v>109353.314</v>
      </c>
      <c r="E106" s="141">
        <f t="shared" ref="E106:K106" si="68">E114+E121</f>
        <v>11921.4</v>
      </c>
      <c r="F106" s="141">
        <f t="shared" si="68"/>
        <v>12631.8</v>
      </c>
      <c r="G106" s="141">
        <f>G114+G121</f>
        <v>14273.380000000001</v>
      </c>
      <c r="H106" s="141">
        <f t="shared" si="68"/>
        <v>14410.733999999999</v>
      </c>
      <c r="I106" s="141">
        <f t="shared" si="68"/>
        <v>16705</v>
      </c>
      <c r="J106" s="141">
        <f t="shared" si="68"/>
        <v>19993.599999999999</v>
      </c>
      <c r="K106" s="141">
        <f t="shared" si="68"/>
        <v>19417.400000000001</v>
      </c>
    </row>
    <row r="107" spans="1:13" s="139" customFormat="1" ht="31.5" x14ac:dyDescent="0.25">
      <c r="A107" s="298"/>
      <c r="B107" s="302"/>
      <c r="C107" s="143" t="s">
        <v>41</v>
      </c>
      <c r="D107" s="141">
        <f>D115+D122</f>
        <v>0</v>
      </c>
      <c r="E107" s="141">
        <f t="shared" ref="E107:K107" si="69">E115+E122</f>
        <v>0</v>
      </c>
      <c r="F107" s="141">
        <f t="shared" si="69"/>
        <v>0</v>
      </c>
      <c r="G107" s="141">
        <f t="shared" si="69"/>
        <v>0</v>
      </c>
      <c r="H107" s="141">
        <f t="shared" si="69"/>
        <v>0</v>
      </c>
      <c r="I107" s="141">
        <f t="shared" si="69"/>
        <v>0</v>
      </c>
      <c r="J107" s="141">
        <f t="shared" si="69"/>
        <v>0</v>
      </c>
      <c r="K107" s="141">
        <f t="shared" si="69"/>
        <v>0</v>
      </c>
    </row>
    <row r="108" spans="1:13" s="139" customFormat="1" ht="15.75" x14ac:dyDescent="0.25">
      <c r="A108" s="298"/>
      <c r="B108" s="302"/>
      <c r="C108" s="142" t="s">
        <v>11</v>
      </c>
      <c r="D108" s="141">
        <f>D116+D123</f>
        <v>0</v>
      </c>
      <c r="E108" s="141">
        <f t="shared" ref="E108:K108" si="70">E116+E123</f>
        <v>0</v>
      </c>
      <c r="F108" s="141">
        <f t="shared" si="70"/>
        <v>0</v>
      </c>
      <c r="G108" s="141">
        <f t="shared" si="70"/>
        <v>0</v>
      </c>
      <c r="H108" s="141">
        <f t="shared" si="70"/>
        <v>0</v>
      </c>
      <c r="I108" s="141">
        <f t="shared" si="70"/>
        <v>0</v>
      </c>
      <c r="J108" s="141">
        <f t="shared" si="70"/>
        <v>0</v>
      </c>
      <c r="K108" s="141">
        <f t="shared" si="70"/>
        <v>0</v>
      </c>
    </row>
    <row r="109" spans="1:13" s="139" customFormat="1" ht="15.75" x14ac:dyDescent="0.25">
      <c r="A109" s="298"/>
      <c r="B109" s="302"/>
      <c r="C109" s="142" t="s">
        <v>15</v>
      </c>
      <c r="D109" s="141">
        <f t="shared" ref="D109" si="71">D117+D124</f>
        <v>0</v>
      </c>
      <c r="E109" s="141">
        <f t="shared" ref="E109:I109" si="72">E117+E124</f>
        <v>0</v>
      </c>
      <c r="F109" s="141">
        <f t="shared" si="72"/>
        <v>0</v>
      </c>
      <c r="G109" s="141">
        <f t="shared" si="72"/>
        <v>0</v>
      </c>
      <c r="H109" s="141">
        <f t="shared" si="72"/>
        <v>0</v>
      </c>
      <c r="I109" s="141">
        <f t="shared" si="72"/>
        <v>0</v>
      </c>
      <c r="J109" s="141">
        <f>J117+J124</f>
        <v>0</v>
      </c>
      <c r="K109" s="141">
        <f>K117+K124</f>
        <v>0</v>
      </c>
    </row>
    <row r="110" spans="1:13" s="126" customFormat="1" ht="23.25" customHeight="1" x14ac:dyDescent="0.2">
      <c r="A110" s="60" t="s">
        <v>0</v>
      </c>
      <c r="B110" s="125"/>
      <c r="C110" s="125"/>
      <c r="D110" s="125"/>
      <c r="E110" s="130"/>
      <c r="F110" s="130"/>
      <c r="G110" s="130"/>
      <c r="H110" s="130"/>
      <c r="I110" s="130"/>
      <c r="J110" s="187"/>
      <c r="K110" s="198"/>
    </row>
    <row r="111" spans="1:13" x14ac:dyDescent="0.2">
      <c r="A111" s="277" t="s">
        <v>34</v>
      </c>
      <c r="B111" s="278" t="s">
        <v>104</v>
      </c>
      <c r="C111" s="18" t="s">
        <v>12</v>
      </c>
      <c r="D111" s="136">
        <f>SUM(D112:D117)</f>
        <v>110502.408</v>
      </c>
      <c r="E111" s="136">
        <f t="shared" ref="E111:K111" si="73">SUM(E112:E117)</f>
        <v>11921.4</v>
      </c>
      <c r="F111" s="136">
        <f t="shared" si="73"/>
        <v>12631.8</v>
      </c>
      <c r="G111" s="136">
        <f t="shared" si="73"/>
        <v>14272.43</v>
      </c>
      <c r="H111" s="136">
        <f t="shared" si="73"/>
        <v>15560.777999999998</v>
      </c>
      <c r="I111" s="136">
        <f t="shared" si="73"/>
        <v>16705</v>
      </c>
      <c r="J111" s="190">
        <f t="shared" si="73"/>
        <v>19993.599999999999</v>
      </c>
      <c r="K111" s="190">
        <f t="shared" si="73"/>
        <v>19417.400000000001</v>
      </c>
      <c r="M111" s="199"/>
    </row>
    <row r="112" spans="1:13" x14ac:dyDescent="0.2">
      <c r="A112" s="277"/>
      <c r="B112" s="278"/>
      <c r="C112" s="12" t="s">
        <v>14</v>
      </c>
      <c r="D112" s="152">
        <f>SUM(E112:J112)+K112</f>
        <v>0</v>
      </c>
      <c r="E112" s="152">
        <f t="shared" ref="E112:J113" si="74">SUM(F112:K112)</f>
        <v>0</v>
      </c>
      <c r="F112" s="152">
        <f t="shared" si="74"/>
        <v>0</v>
      </c>
      <c r="G112" s="152">
        <f t="shared" si="74"/>
        <v>0</v>
      </c>
      <c r="H112" s="152">
        <f t="shared" si="74"/>
        <v>0</v>
      </c>
      <c r="I112" s="152">
        <f t="shared" si="74"/>
        <v>0</v>
      </c>
      <c r="J112" s="189">
        <f t="shared" si="74"/>
        <v>0</v>
      </c>
      <c r="K112" s="197">
        <v>0</v>
      </c>
    </row>
    <row r="113" spans="1:13" x14ac:dyDescent="0.2">
      <c r="A113" s="277"/>
      <c r="B113" s="278"/>
      <c r="C113" s="13" t="s">
        <v>9</v>
      </c>
      <c r="D113" s="152">
        <f>SUM(E113:K113)</f>
        <v>1150.0440000000001</v>
      </c>
      <c r="E113" s="152">
        <v>0</v>
      </c>
      <c r="F113" s="152">
        <v>0</v>
      </c>
      <c r="G113" s="152">
        <v>0</v>
      </c>
      <c r="H113" s="152">
        <v>1150.0440000000001</v>
      </c>
      <c r="I113" s="152">
        <f t="shared" si="74"/>
        <v>0</v>
      </c>
      <c r="J113" s="189">
        <f t="shared" si="74"/>
        <v>0</v>
      </c>
      <c r="K113" s="197">
        <v>0</v>
      </c>
    </row>
    <row r="114" spans="1:13" x14ac:dyDescent="0.2">
      <c r="A114" s="277"/>
      <c r="B114" s="278"/>
      <c r="C114" s="13" t="s">
        <v>10</v>
      </c>
      <c r="D114" s="152">
        <f>SUM(E114:K114)</f>
        <v>109352.364</v>
      </c>
      <c r="E114" s="136">
        <v>11921.4</v>
      </c>
      <c r="F114" s="136">
        <v>12631.8</v>
      </c>
      <c r="G114" s="136">
        <v>14272.43</v>
      </c>
      <c r="H114" s="136">
        <f>14233.648+177.086</f>
        <v>14410.733999999999</v>
      </c>
      <c r="I114" s="136">
        <v>16705</v>
      </c>
      <c r="J114" s="190">
        <v>19993.599999999999</v>
      </c>
      <c r="K114" s="200">
        <v>19417.400000000001</v>
      </c>
    </row>
    <row r="115" spans="1:13" x14ac:dyDescent="0.2">
      <c r="A115" s="277"/>
      <c r="B115" s="278"/>
      <c r="C115" s="14" t="s">
        <v>41</v>
      </c>
      <c r="D115" s="152">
        <f>SUM(E115:J115)+K115</f>
        <v>0</v>
      </c>
      <c r="E115" s="152">
        <f t="shared" ref="E115:E117" si="75">SUM(F115:K115)</f>
        <v>0</v>
      </c>
      <c r="F115" s="152">
        <f t="shared" ref="F115:F117" si="76">SUM(G115:L115)</f>
        <v>0</v>
      </c>
      <c r="G115" s="152">
        <f t="shared" ref="G115:G117" si="77">SUM(H115:M115)</f>
        <v>0</v>
      </c>
      <c r="H115" s="152">
        <f t="shared" ref="H115:H117" si="78">SUM(I115:N115)</f>
        <v>0</v>
      </c>
      <c r="I115" s="152">
        <f t="shared" ref="I115:I117" si="79">SUM(J115:O115)</f>
        <v>0</v>
      </c>
      <c r="J115" s="189">
        <f t="shared" ref="J115:J117" si="80">SUM(K115:P115)</f>
        <v>0</v>
      </c>
      <c r="K115" s="197">
        <v>0</v>
      </c>
    </row>
    <row r="116" spans="1:13" x14ac:dyDescent="0.2">
      <c r="A116" s="277"/>
      <c r="B116" s="278"/>
      <c r="C116" s="13" t="s">
        <v>11</v>
      </c>
      <c r="D116" s="152">
        <f>SUM(E116:J116)+K116</f>
        <v>0</v>
      </c>
      <c r="E116" s="152">
        <f t="shared" si="75"/>
        <v>0</v>
      </c>
      <c r="F116" s="152">
        <f t="shared" si="76"/>
        <v>0</v>
      </c>
      <c r="G116" s="152">
        <f t="shared" si="77"/>
        <v>0</v>
      </c>
      <c r="H116" s="152">
        <f t="shared" si="78"/>
        <v>0</v>
      </c>
      <c r="I116" s="152">
        <f t="shared" si="79"/>
        <v>0</v>
      </c>
      <c r="J116" s="189">
        <f t="shared" si="80"/>
        <v>0</v>
      </c>
      <c r="K116" s="197">
        <v>0</v>
      </c>
    </row>
    <row r="117" spans="1:13" x14ac:dyDescent="0.2">
      <c r="A117" s="277"/>
      <c r="B117" s="278"/>
      <c r="C117" s="13" t="s">
        <v>15</v>
      </c>
      <c r="D117" s="152">
        <f>SUM(E117:J117)+K117</f>
        <v>0</v>
      </c>
      <c r="E117" s="152">
        <f t="shared" si="75"/>
        <v>0</v>
      </c>
      <c r="F117" s="152">
        <f t="shared" si="76"/>
        <v>0</v>
      </c>
      <c r="G117" s="152">
        <f t="shared" si="77"/>
        <v>0</v>
      </c>
      <c r="H117" s="152">
        <f t="shared" si="78"/>
        <v>0</v>
      </c>
      <c r="I117" s="152">
        <f t="shared" si="79"/>
        <v>0</v>
      </c>
      <c r="J117" s="189">
        <f t="shared" si="80"/>
        <v>0</v>
      </c>
      <c r="K117" s="197">
        <v>0</v>
      </c>
    </row>
    <row r="118" spans="1:13" ht="15.75" customHeight="1" x14ac:dyDescent="0.2">
      <c r="A118" s="277" t="s">
        <v>120</v>
      </c>
      <c r="B118" s="278" t="s">
        <v>121</v>
      </c>
      <c r="C118" s="18" t="s">
        <v>12</v>
      </c>
      <c r="D118" s="136">
        <f>SUM(D119:D124)</f>
        <v>3608.9490000000001</v>
      </c>
      <c r="E118" s="136">
        <f t="shared" ref="E118:I118" si="81">SUM(E119:E124)</f>
        <v>0</v>
      </c>
      <c r="F118" s="136">
        <f>SUM(F119:F124)</f>
        <v>0</v>
      </c>
      <c r="G118" s="136">
        <f>SUM(G119:G124)</f>
        <v>3608.9490000000001</v>
      </c>
      <c r="H118" s="136">
        <f t="shared" si="81"/>
        <v>0</v>
      </c>
      <c r="I118" s="136">
        <f t="shared" si="81"/>
        <v>0</v>
      </c>
      <c r="J118" s="190">
        <f>SUM(J119:J124)</f>
        <v>0</v>
      </c>
      <c r="K118" s="190">
        <f>SUM(K119:K124)</f>
        <v>0</v>
      </c>
      <c r="M118" s="199"/>
    </row>
    <row r="119" spans="1:13" x14ac:dyDescent="0.2">
      <c r="A119" s="277"/>
      <c r="B119" s="278"/>
      <c r="C119" s="12" t="s">
        <v>14</v>
      </c>
      <c r="D119" s="152">
        <f t="shared" ref="D119:D124" si="82">SUM(E119:K119)</f>
        <v>3535.835</v>
      </c>
      <c r="E119" s="129">
        <v>0</v>
      </c>
      <c r="F119" s="129">
        <v>0</v>
      </c>
      <c r="G119" s="129">
        <v>3535.835</v>
      </c>
      <c r="H119" s="129">
        <v>0</v>
      </c>
      <c r="I119" s="129">
        <v>0</v>
      </c>
      <c r="J119" s="131">
        <v>0</v>
      </c>
      <c r="K119" s="197">
        <v>0</v>
      </c>
      <c r="M119" s="199"/>
    </row>
    <row r="120" spans="1:13" x14ac:dyDescent="0.2">
      <c r="A120" s="277"/>
      <c r="B120" s="278"/>
      <c r="C120" s="13" t="s">
        <v>9</v>
      </c>
      <c r="D120" s="152">
        <f t="shared" si="82"/>
        <v>72.164000000000001</v>
      </c>
      <c r="E120" s="152">
        <v>0</v>
      </c>
      <c r="F120" s="152">
        <v>0</v>
      </c>
      <c r="G120" s="152">
        <v>72.164000000000001</v>
      </c>
      <c r="H120" s="152">
        <v>0</v>
      </c>
      <c r="I120" s="152">
        <v>0</v>
      </c>
      <c r="J120" s="189">
        <v>0</v>
      </c>
      <c r="K120" s="197">
        <v>0</v>
      </c>
    </row>
    <row r="121" spans="1:13" x14ac:dyDescent="0.2">
      <c r="A121" s="277"/>
      <c r="B121" s="278"/>
      <c r="C121" s="13" t="s">
        <v>10</v>
      </c>
      <c r="D121" s="152">
        <f t="shared" si="82"/>
        <v>0.95</v>
      </c>
      <c r="E121" s="129">
        <v>0</v>
      </c>
      <c r="F121" s="129">
        <v>0</v>
      </c>
      <c r="G121" s="129">
        <v>0.95</v>
      </c>
      <c r="H121" s="129">
        <v>0</v>
      </c>
      <c r="I121" s="129">
        <v>0</v>
      </c>
      <c r="J121" s="131">
        <v>0</v>
      </c>
      <c r="K121" s="197">
        <v>0</v>
      </c>
    </row>
    <row r="122" spans="1:13" ht="15.75" customHeight="1" x14ac:dyDescent="0.2">
      <c r="A122" s="277"/>
      <c r="B122" s="278"/>
      <c r="C122" s="14" t="s">
        <v>41</v>
      </c>
      <c r="D122" s="152">
        <f t="shared" si="82"/>
        <v>0</v>
      </c>
      <c r="E122" s="152">
        <v>0</v>
      </c>
      <c r="F122" s="152">
        <v>0</v>
      </c>
      <c r="G122" s="152">
        <v>0</v>
      </c>
      <c r="H122" s="152">
        <v>0</v>
      </c>
      <c r="I122" s="152">
        <v>0</v>
      </c>
      <c r="J122" s="189">
        <v>0</v>
      </c>
      <c r="K122" s="197">
        <v>0</v>
      </c>
    </row>
    <row r="123" spans="1:13" ht="15.75" customHeight="1" x14ac:dyDescent="0.2">
      <c r="A123" s="277"/>
      <c r="B123" s="278"/>
      <c r="C123" s="13" t="s">
        <v>11</v>
      </c>
      <c r="D123" s="152">
        <f t="shared" si="82"/>
        <v>0</v>
      </c>
      <c r="E123" s="152">
        <v>0</v>
      </c>
      <c r="F123" s="152">
        <v>0</v>
      </c>
      <c r="G123" s="152">
        <v>0</v>
      </c>
      <c r="H123" s="152">
        <v>0</v>
      </c>
      <c r="I123" s="152">
        <v>0</v>
      </c>
      <c r="J123" s="189">
        <v>0</v>
      </c>
      <c r="K123" s="197">
        <v>0</v>
      </c>
    </row>
    <row r="124" spans="1:13" ht="15.75" customHeight="1" x14ac:dyDescent="0.2">
      <c r="A124" s="277"/>
      <c r="B124" s="278"/>
      <c r="C124" s="13" t="s">
        <v>15</v>
      </c>
      <c r="D124" s="152">
        <f t="shared" si="82"/>
        <v>0</v>
      </c>
      <c r="E124" s="152">
        <v>0</v>
      </c>
      <c r="F124" s="152">
        <v>0</v>
      </c>
      <c r="G124" s="152">
        <v>0</v>
      </c>
      <c r="H124" s="152">
        <v>0</v>
      </c>
      <c r="I124" s="152">
        <v>0</v>
      </c>
      <c r="J124" s="189">
        <v>0</v>
      </c>
      <c r="K124" s="197">
        <v>0</v>
      </c>
    </row>
    <row r="125" spans="1:13" s="64" customFormat="1" ht="15.75" x14ac:dyDescent="0.25">
      <c r="A125" s="298" t="s">
        <v>180</v>
      </c>
      <c r="B125" s="299" t="s">
        <v>181</v>
      </c>
      <c r="C125" s="144" t="s">
        <v>12</v>
      </c>
      <c r="D125" s="138">
        <f>SUM(D126:D131)</f>
        <v>36898.669000000002</v>
      </c>
      <c r="E125" s="138">
        <f t="shared" ref="E125:K125" si="83">SUM(E126:E131)</f>
        <v>3616</v>
      </c>
      <c r="F125" s="138">
        <f>SUM(F126:F131)</f>
        <v>3953.2</v>
      </c>
      <c r="G125" s="138">
        <f t="shared" si="83"/>
        <v>4633.473</v>
      </c>
      <c r="H125" s="138">
        <f t="shared" si="83"/>
        <v>5022.1959999999999</v>
      </c>
      <c r="I125" s="138">
        <f t="shared" si="83"/>
        <v>4877.6000000000004</v>
      </c>
      <c r="J125" s="191">
        <f t="shared" si="83"/>
        <v>6179</v>
      </c>
      <c r="K125" s="191">
        <f t="shared" si="83"/>
        <v>8617.2000000000007</v>
      </c>
      <c r="M125" s="167"/>
    </row>
    <row r="126" spans="1:13" s="64" customFormat="1" ht="15.75" x14ac:dyDescent="0.25">
      <c r="A126" s="298"/>
      <c r="B126" s="300"/>
      <c r="C126" s="146" t="s">
        <v>14</v>
      </c>
      <c r="D126" s="150">
        <f>D134+D141</f>
        <v>0</v>
      </c>
      <c r="E126" s="150">
        <f>E134+E141</f>
        <v>0</v>
      </c>
      <c r="F126" s="150">
        <f t="shared" ref="F126:I126" si="84">F134+F141</f>
        <v>0</v>
      </c>
      <c r="G126" s="150">
        <f t="shared" si="84"/>
        <v>0</v>
      </c>
      <c r="H126" s="150">
        <f t="shared" si="84"/>
        <v>0</v>
      </c>
      <c r="I126" s="150">
        <f t="shared" si="84"/>
        <v>0</v>
      </c>
      <c r="J126" s="192">
        <f>J134+J141</f>
        <v>0</v>
      </c>
      <c r="K126" s="192">
        <f>K134+K141</f>
        <v>0</v>
      </c>
    </row>
    <row r="127" spans="1:13" s="64" customFormat="1" ht="15.75" x14ac:dyDescent="0.25">
      <c r="A127" s="298"/>
      <c r="B127" s="300"/>
      <c r="C127" s="147" t="s">
        <v>9</v>
      </c>
      <c r="D127" s="150">
        <f>D135+D142</f>
        <v>443.90999999999997</v>
      </c>
      <c r="E127" s="150">
        <f t="shared" ref="E127:K128" si="85">E135+E142</f>
        <v>0</v>
      </c>
      <c r="F127" s="150">
        <f t="shared" si="85"/>
        <v>0</v>
      </c>
      <c r="G127" s="150">
        <f t="shared" si="85"/>
        <v>45.179000000000002</v>
      </c>
      <c r="H127" s="150">
        <f t="shared" si="85"/>
        <v>398.73099999999999</v>
      </c>
      <c r="I127" s="150">
        <f t="shared" si="85"/>
        <v>0</v>
      </c>
      <c r="J127" s="192">
        <f t="shared" si="85"/>
        <v>0</v>
      </c>
      <c r="K127" s="192">
        <f t="shared" si="85"/>
        <v>0</v>
      </c>
    </row>
    <row r="128" spans="1:13" s="64" customFormat="1" ht="15.75" x14ac:dyDescent="0.25">
      <c r="A128" s="298"/>
      <c r="B128" s="300"/>
      <c r="C128" s="147" t="s">
        <v>10</v>
      </c>
      <c r="D128" s="150">
        <f>D136+D143</f>
        <v>36454.758999999998</v>
      </c>
      <c r="E128" s="150">
        <f t="shared" si="85"/>
        <v>3616</v>
      </c>
      <c r="F128" s="150">
        <f t="shared" ref="F128:K128" si="86">F136+F143</f>
        <v>3953.2</v>
      </c>
      <c r="G128" s="150">
        <f t="shared" si="86"/>
        <v>4588.2939999999999</v>
      </c>
      <c r="H128" s="150">
        <f t="shared" si="86"/>
        <v>4623.4650000000001</v>
      </c>
      <c r="I128" s="150">
        <f t="shared" si="86"/>
        <v>4877.6000000000004</v>
      </c>
      <c r="J128" s="192">
        <f t="shared" si="86"/>
        <v>6179</v>
      </c>
      <c r="K128" s="192">
        <f t="shared" si="86"/>
        <v>8617.2000000000007</v>
      </c>
    </row>
    <row r="129" spans="1:11" s="64" customFormat="1" ht="15" customHeight="1" x14ac:dyDescent="0.25">
      <c r="A129" s="298"/>
      <c r="B129" s="300"/>
      <c r="C129" s="148" t="s">
        <v>41</v>
      </c>
      <c r="D129" s="150">
        <f t="shared" ref="D129:K131" si="87">D137+D144</f>
        <v>0</v>
      </c>
      <c r="E129" s="150">
        <f t="shared" si="87"/>
        <v>0</v>
      </c>
      <c r="F129" s="150">
        <f t="shared" si="87"/>
        <v>0</v>
      </c>
      <c r="G129" s="150">
        <f t="shared" si="87"/>
        <v>0</v>
      </c>
      <c r="H129" s="150">
        <f t="shared" si="87"/>
        <v>0</v>
      </c>
      <c r="I129" s="150">
        <f t="shared" si="87"/>
        <v>0</v>
      </c>
      <c r="J129" s="192">
        <f t="shared" si="87"/>
        <v>0</v>
      </c>
      <c r="K129" s="192">
        <f t="shared" si="87"/>
        <v>0</v>
      </c>
    </row>
    <row r="130" spans="1:11" s="64" customFormat="1" ht="15" customHeight="1" x14ac:dyDescent="0.25">
      <c r="A130" s="298"/>
      <c r="B130" s="300"/>
      <c r="C130" s="147" t="s">
        <v>11</v>
      </c>
      <c r="D130" s="150">
        <f t="shared" si="87"/>
        <v>0</v>
      </c>
      <c r="E130" s="150">
        <f t="shared" si="87"/>
        <v>0</v>
      </c>
      <c r="F130" s="150">
        <f t="shared" si="87"/>
        <v>0</v>
      </c>
      <c r="G130" s="150">
        <f t="shared" si="87"/>
        <v>0</v>
      </c>
      <c r="H130" s="150">
        <f t="shared" si="87"/>
        <v>0</v>
      </c>
      <c r="I130" s="150">
        <f t="shared" si="87"/>
        <v>0</v>
      </c>
      <c r="J130" s="192">
        <f t="shared" si="87"/>
        <v>0</v>
      </c>
      <c r="K130" s="192">
        <f t="shared" si="87"/>
        <v>0</v>
      </c>
    </row>
    <row r="131" spans="1:11" s="64" customFormat="1" ht="15" customHeight="1" x14ac:dyDescent="0.25">
      <c r="A131" s="298"/>
      <c r="B131" s="301"/>
      <c r="C131" s="147" t="s">
        <v>15</v>
      </c>
      <c r="D131" s="150">
        <f t="shared" si="87"/>
        <v>0</v>
      </c>
      <c r="E131" s="150">
        <f t="shared" si="87"/>
        <v>0</v>
      </c>
      <c r="F131" s="150">
        <f t="shared" si="87"/>
        <v>0</v>
      </c>
      <c r="G131" s="150">
        <f t="shared" si="87"/>
        <v>0</v>
      </c>
      <c r="H131" s="150">
        <f t="shared" si="87"/>
        <v>0</v>
      </c>
      <c r="I131" s="150">
        <f t="shared" si="87"/>
        <v>0</v>
      </c>
      <c r="J131" s="192">
        <f t="shared" si="87"/>
        <v>0</v>
      </c>
      <c r="K131" s="192">
        <f t="shared" si="87"/>
        <v>0</v>
      </c>
    </row>
    <row r="132" spans="1:11" s="126" customFormat="1" ht="23.25" customHeight="1" x14ac:dyDescent="0.2">
      <c r="A132" s="60" t="s">
        <v>0</v>
      </c>
      <c r="B132" s="125"/>
      <c r="C132" s="125"/>
      <c r="D132" s="125"/>
      <c r="E132" s="130"/>
      <c r="F132" s="130"/>
      <c r="G132" s="130"/>
      <c r="H132" s="130"/>
      <c r="I132" s="130"/>
      <c r="J132" s="187"/>
      <c r="K132" s="198"/>
    </row>
    <row r="133" spans="1:11" x14ac:dyDescent="0.2">
      <c r="A133" s="277" t="s">
        <v>182</v>
      </c>
      <c r="B133" s="278" t="s">
        <v>230</v>
      </c>
      <c r="C133" s="18" t="s">
        <v>12</v>
      </c>
      <c r="D133" s="136">
        <f>SUM(D134:D139)</f>
        <v>7833.0189999999993</v>
      </c>
      <c r="E133" s="136">
        <f>SUM(E134:E139)</f>
        <v>828.1</v>
      </c>
      <c r="F133" s="136">
        <f>SUM(F134:F139)</f>
        <v>915</v>
      </c>
      <c r="G133" s="136">
        <f>SUM(G134:G139)</f>
        <v>1058.134</v>
      </c>
      <c r="H133" s="136">
        <f t="shared" ref="H133" si="88">SUM(H134:H139)</f>
        <v>1238.1849999999999</v>
      </c>
      <c r="I133" s="136">
        <f t="shared" ref="I133" si="89">SUM(I134:I139)</f>
        <v>1083.5</v>
      </c>
      <c r="J133" s="190">
        <f t="shared" ref="J133:K133" si="90">SUM(J134:J139)</f>
        <v>1381.7</v>
      </c>
      <c r="K133" s="190">
        <f t="shared" si="90"/>
        <v>1328.4</v>
      </c>
    </row>
    <row r="134" spans="1:11" x14ac:dyDescent="0.2">
      <c r="A134" s="277"/>
      <c r="B134" s="278"/>
      <c r="C134" s="12" t="s">
        <v>14</v>
      </c>
      <c r="D134" s="152">
        <f>SUM(E134:K134)</f>
        <v>0</v>
      </c>
      <c r="E134" s="152">
        <v>0</v>
      </c>
      <c r="F134" s="152">
        <v>0</v>
      </c>
      <c r="G134" s="152">
        <v>0</v>
      </c>
      <c r="H134" s="152">
        <v>0</v>
      </c>
      <c r="I134" s="152">
        <v>0</v>
      </c>
      <c r="J134" s="189">
        <v>0</v>
      </c>
      <c r="K134" s="197">
        <v>0</v>
      </c>
    </row>
    <row r="135" spans="1:11" x14ac:dyDescent="0.2">
      <c r="A135" s="277"/>
      <c r="B135" s="278"/>
      <c r="C135" s="13" t="s">
        <v>9</v>
      </c>
      <c r="D135" s="152">
        <f>SUM(E135:J135)+K135</f>
        <v>194.708</v>
      </c>
      <c r="E135" s="152">
        <v>0</v>
      </c>
      <c r="F135" s="152">
        <v>0</v>
      </c>
      <c r="G135" s="152">
        <v>45.179000000000002</v>
      </c>
      <c r="H135" s="152">
        <v>149.529</v>
      </c>
      <c r="I135" s="152">
        <v>0</v>
      </c>
      <c r="J135" s="189">
        <v>0</v>
      </c>
      <c r="K135" s="197">
        <v>0</v>
      </c>
    </row>
    <row r="136" spans="1:11" x14ac:dyDescent="0.2">
      <c r="A136" s="277"/>
      <c r="B136" s="278"/>
      <c r="C136" s="13" t="s">
        <v>10</v>
      </c>
      <c r="D136" s="152">
        <f>SUM(E136:K136)</f>
        <v>7638.3109999999997</v>
      </c>
      <c r="E136" s="129">
        <v>828.1</v>
      </c>
      <c r="F136" s="129">
        <v>915</v>
      </c>
      <c r="G136" s="129">
        <v>1012.955</v>
      </c>
      <c r="H136" s="129">
        <v>1088.6559999999999</v>
      </c>
      <c r="I136" s="129">
        <v>1083.5</v>
      </c>
      <c r="J136" s="131">
        <v>1381.7</v>
      </c>
      <c r="K136" s="197">
        <v>1328.4</v>
      </c>
    </row>
    <row r="137" spans="1:11" x14ac:dyDescent="0.2">
      <c r="A137" s="277"/>
      <c r="B137" s="278"/>
      <c r="C137" s="14" t="s">
        <v>41</v>
      </c>
      <c r="D137" s="152">
        <f>SUM(E137:J137)+K137</f>
        <v>0</v>
      </c>
      <c r="E137" s="152">
        <f t="shared" ref="E137:E139" si="91">SUM(F137:K137)</f>
        <v>0</v>
      </c>
      <c r="F137" s="152">
        <f t="shared" ref="F137:F139" si="92">SUM(G137:L137)</f>
        <v>0</v>
      </c>
      <c r="G137" s="152">
        <f t="shared" ref="G137:G139" si="93">SUM(H137:M137)</f>
        <v>0</v>
      </c>
      <c r="H137" s="152">
        <f t="shared" ref="H137:H139" si="94">SUM(I137:N137)</f>
        <v>0</v>
      </c>
      <c r="I137" s="152">
        <f t="shared" ref="I137:I139" si="95">SUM(J137:O137)</f>
        <v>0</v>
      </c>
      <c r="J137" s="189">
        <f t="shared" ref="J137:J139" si="96">SUM(K137:P137)</f>
        <v>0</v>
      </c>
      <c r="K137" s="197">
        <v>0</v>
      </c>
    </row>
    <row r="138" spans="1:11" x14ac:dyDescent="0.2">
      <c r="A138" s="277"/>
      <c r="B138" s="278"/>
      <c r="C138" s="13" t="s">
        <v>11</v>
      </c>
      <c r="D138" s="152">
        <f>SUM(E138:J138)+K138</f>
        <v>0</v>
      </c>
      <c r="E138" s="152">
        <f t="shared" si="91"/>
        <v>0</v>
      </c>
      <c r="F138" s="152">
        <f t="shared" si="92"/>
        <v>0</v>
      </c>
      <c r="G138" s="152">
        <f t="shared" si="93"/>
        <v>0</v>
      </c>
      <c r="H138" s="152">
        <f t="shared" si="94"/>
        <v>0</v>
      </c>
      <c r="I138" s="152">
        <f t="shared" si="95"/>
        <v>0</v>
      </c>
      <c r="J138" s="189">
        <f t="shared" si="96"/>
        <v>0</v>
      </c>
      <c r="K138" s="197">
        <v>0</v>
      </c>
    </row>
    <row r="139" spans="1:11" x14ac:dyDescent="0.2">
      <c r="A139" s="277"/>
      <c r="B139" s="278"/>
      <c r="C139" s="13" t="s">
        <v>15</v>
      </c>
      <c r="D139" s="152">
        <f>SUM(E139:J139)+K139</f>
        <v>0</v>
      </c>
      <c r="E139" s="152">
        <f t="shared" si="91"/>
        <v>0</v>
      </c>
      <c r="F139" s="152">
        <f t="shared" si="92"/>
        <v>0</v>
      </c>
      <c r="G139" s="152">
        <f t="shared" si="93"/>
        <v>0</v>
      </c>
      <c r="H139" s="152">
        <f t="shared" si="94"/>
        <v>0</v>
      </c>
      <c r="I139" s="152">
        <f t="shared" si="95"/>
        <v>0</v>
      </c>
      <c r="J139" s="189">
        <f t="shared" si="96"/>
        <v>0</v>
      </c>
      <c r="K139" s="197">
        <v>0</v>
      </c>
    </row>
    <row r="140" spans="1:11" ht="12.75" customHeight="1" x14ac:dyDescent="0.2">
      <c r="A140" s="277" t="s">
        <v>212</v>
      </c>
      <c r="B140" s="278" t="s">
        <v>213</v>
      </c>
      <c r="C140" s="18" t="s">
        <v>12</v>
      </c>
      <c r="D140" s="136">
        <f>SUM(D141:D146)</f>
        <v>29065.649999999998</v>
      </c>
      <c r="E140" s="136">
        <f t="shared" ref="E140:K140" si="97">SUM(E141:E146)</f>
        <v>2787.9</v>
      </c>
      <c r="F140" s="136">
        <f>SUM(F141:F146)</f>
        <v>3038.2</v>
      </c>
      <c r="G140" s="136">
        <f>SUM(G141:G146)</f>
        <v>3575.3389999999999</v>
      </c>
      <c r="H140" s="136">
        <f t="shared" si="97"/>
        <v>3784.0110000000004</v>
      </c>
      <c r="I140" s="136">
        <f t="shared" si="97"/>
        <v>3794.1</v>
      </c>
      <c r="J140" s="190">
        <f t="shared" si="97"/>
        <v>4797.3</v>
      </c>
      <c r="K140" s="190">
        <f t="shared" si="97"/>
        <v>7288.8</v>
      </c>
    </row>
    <row r="141" spans="1:11" ht="12.75" customHeight="1" x14ac:dyDescent="0.2">
      <c r="A141" s="277"/>
      <c r="B141" s="278"/>
      <c r="C141" s="12" t="s">
        <v>14</v>
      </c>
      <c r="D141" s="152">
        <f>SUM(E141:K141)</f>
        <v>0</v>
      </c>
      <c r="E141" s="152">
        <f t="shared" ref="E141:J142" si="98">SUM(F141:K141)</f>
        <v>0</v>
      </c>
      <c r="F141" s="152">
        <f t="shared" si="98"/>
        <v>0</v>
      </c>
      <c r="G141" s="152">
        <f t="shared" si="98"/>
        <v>0</v>
      </c>
      <c r="H141" s="152">
        <f t="shared" si="98"/>
        <v>0</v>
      </c>
      <c r="I141" s="152">
        <f t="shared" si="98"/>
        <v>0</v>
      </c>
      <c r="J141" s="189">
        <f t="shared" si="98"/>
        <v>0</v>
      </c>
      <c r="K141" s="197">
        <v>0</v>
      </c>
    </row>
    <row r="142" spans="1:11" ht="12.75" customHeight="1" x14ac:dyDescent="0.2">
      <c r="A142" s="277"/>
      <c r="B142" s="278"/>
      <c r="C142" s="13" t="s">
        <v>9</v>
      </c>
      <c r="D142" s="152">
        <f>SUM(E142:K142)</f>
        <v>249.202</v>
      </c>
      <c r="E142" s="152">
        <v>0</v>
      </c>
      <c r="F142" s="152">
        <v>0</v>
      </c>
      <c r="G142" s="152">
        <v>0</v>
      </c>
      <c r="H142" s="152">
        <v>249.202</v>
      </c>
      <c r="I142" s="152">
        <f t="shared" si="98"/>
        <v>0</v>
      </c>
      <c r="J142" s="189">
        <f t="shared" si="98"/>
        <v>0</v>
      </c>
      <c r="K142" s="197">
        <v>0</v>
      </c>
    </row>
    <row r="143" spans="1:11" ht="12.75" customHeight="1" x14ac:dyDescent="0.2">
      <c r="A143" s="277"/>
      <c r="B143" s="278"/>
      <c r="C143" s="13" t="s">
        <v>10</v>
      </c>
      <c r="D143" s="152">
        <f>SUM(E143:K143)</f>
        <v>28816.447999999997</v>
      </c>
      <c r="E143" s="129">
        <v>2787.9</v>
      </c>
      <c r="F143" s="129">
        <v>3038.2</v>
      </c>
      <c r="G143" s="129">
        <v>3575.3389999999999</v>
      </c>
      <c r="H143" s="129">
        <v>3534.8090000000002</v>
      </c>
      <c r="I143" s="129">
        <v>3794.1</v>
      </c>
      <c r="J143" s="131">
        <v>4797.3</v>
      </c>
      <c r="K143" s="197">
        <v>7288.8</v>
      </c>
    </row>
    <row r="144" spans="1:11" ht="12.75" customHeight="1" x14ac:dyDescent="0.2">
      <c r="A144" s="277"/>
      <c r="B144" s="278"/>
      <c r="C144" s="14" t="s">
        <v>41</v>
      </c>
      <c r="D144" s="152">
        <f>SUM(E144:J144)+K144</f>
        <v>0</v>
      </c>
      <c r="E144" s="152">
        <f t="shared" ref="E144:E146" si="99">SUM(F144:K144)</f>
        <v>0</v>
      </c>
      <c r="F144" s="152">
        <f t="shared" ref="F144:F146" si="100">SUM(G144:L144)</f>
        <v>0</v>
      </c>
      <c r="G144" s="152">
        <f t="shared" ref="G144:G146" si="101">SUM(H144:M144)</f>
        <v>0</v>
      </c>
      <c r="H144" s="152">
        <f t="shared" ref="H144:H146" si="102">SUM(I144:N144)</f>
        <v>0</v>
      </c>
      <c r="I144" s="152">
        <f t="shared" ref="I144:I146" si="103">SUM(J144:O144)</f>
        <v>0</v>
      </c>
      <c r="J144" s="189">
        <f>SUM(K144:P144)</f>
        <v>0</v>
      </c>
      <c r="K144" s="197">
        <v>0</v>
      </c>
    </row>
    <row r="145" spans="1:11" ht="12.75" customHeight="1" x14ac:dyDescent="0.2">
      <c r="A145" s="277"/>
      <c r="B145" s="278"/>
      <c r="C145" s="13" t="s">
        <v>11</v>
      </c>
      <c r="D145" s="152">
        <f>SUM(E145:J145)+K145</f>
        <v>0</v>
      </c>
      <c r="E145" s="152">
        <f t="shared" si="99"/>
        <v>0</v>
      </c>
      <c r="F145" s="152">
        <f t="shared" si="100"/>
        <v>0</v>
      </c>
      <c r="G145" s="152">
        <f t="shared" si="101"/>
        <v>0</v>
      </c>
      <c r="H145" s="152">
        <f t="shared" si="102"/>
        <v>0</v>
      </c>
      <c r="I145" s="152">
        <f t="shared" si="103"/>
        <v>0</v>
      </c>
      <c r="J145" s="189">
        <f t="shared" ref="J145:J146" si="104">SUM(K145:P145)</f>
        <v>0</v>
      </c>
      <c r="K145" s="197">
        <v>0</v>
      </c>
    </row>
    <row r="146" spans="1:11" ht="12.75" customHeight="1" x14ac:dyDescent="0.2">
      <c r="A146" s="277"/>
      <c r="B146" s="278"/>
      <c r="C146" s="13" t="s">
        <v>15</v>
      </c>
      <c r="D146" s="152">
        <f>SUM(E146:J146)+K146</f>
        <v>0</v>
      </c>
      <c r="E146" s="152">
        <f t="shared" si="99"/>
        <v>0</v>
      </c>
      <c r="F146" s="152">
        <f t="shared" si="100"/>
        <v>0</v>
      </c>
      <c r="G146" s="152">
        <f t="shared" si="101"/>
        <v>0</v>
      </c>
      <c r="H146" s="152">
        <f t="shared" si="102"/>
        <v>0</v>
      </c>
      <c r="I146" s="152">
        <f t="shared" si="103"/>
        <v>0</v>
      </c>
      <c r="J146" s="189">
        <f t="shared" si="104"/>
        <v>0</v>
      </c>
      <c r="K146" s="197">
        <v>0</v>
      </c>
    </row>
  </sheetData>
  <mergeCells count="45">
    <mergeCell ref="A68:A74"/>
    <mergeCell ref="B68:B74"/>
    <mergeCell ref="A118:A124"/>
    <mergeCell ref="B118:B124"/>
    <mergeCell ref="A40:A46"/>
    <mergeCell ref="B40:B46"/>
    <mergeCell ref="A47:A53"/>
    <mergeCell ref="B47:B53"/>
    <mergeCell ref="A103:A109"/>
    <mergeCell ref="B103:B109"/>
    <mergeCell ref="A111:A117"/>
    <mergeCell ref="B111:B117"/>
    <mergeCell ref="A54:A60"/>
    <mergeCell ref="B54:B60"/>
    <mergeCell ref="A61:A67"/>
    <mergeCell ref="B61:B67"/>
    <mergeCell ref="A75:A81"/>
    <mergeCell ref="B75:B81"/>
    <mergeCell ref="A140:A146"/>
    <mergeCell ref="B140:B146"/>
    <mergeCell ref="A125:A131"/>
    <mergeCell ref="B125:B131"/>
    <mergeCell ref="A133:A139"/>
    <mergeCell ref="B133:B139"/>
    <mergeCell ref="A82:A88"/>
    <mergeCell ref="B82:B88"/>
    <mergeCell ref="A96:A102"/>
    <mergeCell ref="B96:B102"/>
    <mergeCell ref="A89:A95"/>
    <mergeCell ref="B89:B95"/>
    <mergeCell ref="A4:J4"/>
    <mergeCell ref="D7:D8"/>
    <mergeCell ref="E7:J7"/>
    <mergeCell ref="A33:A39"/>
    <mergeCell ref="B33:B39"/>
    <mergeCell ref="C6:C8"/>
    <mergeCell ref="A18:A24"/>
    <mergeCell ref="B18:B24"/>
    <mergeCell ref="A26:A32"/>
    <mergeCell ref="B26:B32"/>
    <mergeCell ref="A10:A16"/>
    <mergeCell ref="B10:B16"/>
    <mergeCell ref="B6:B8"/>
    <mergeCell ref="A6:A8"/>
    <mergeCell ref="D6:K6"/>
  </mergeCells>
  <phoneticPr fontId="25" type="noConversion"/>
  <printOptions horizontalCentered="1"/>
  <pageMargins left="0.39370078740157483" right="0.39370078740157483" top="0.55118110236220474" bottom="0.55118110236220474" header="0.27559055118110237" footer="0.27559055118110237"/>
  <pageSetup paperSize="9" scale="62" firstPageNumber="163" fitToHeight="0" orientation="landscape" r:id="rId1"/>
  <headerFooter scaleWithDoc="0"/>
  <rowBreaks count="3" manualBreakCount="3">
    <brk id="32" max="10" man="1"/>
    <brk id="81" max="10" man="1"/>
    <brk id="109"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34"/>
  <sheetViews>
    <sheetView tabSelected="1" view="pageBreakPreview" topLeftCell="A7" zoomScaleNormal="73" zoomScaleSheetLayoutView="100" workbookViewId="0">
      <selection activeCell="G26" sqref="G26"/>
    </sheetView>
  </sheetViews>
  <sheetFormatPr defaultRowHeight="12.75" x14ac:dyDescent="0.2"/>
  <cols>
    <col min="2" max="2" width="27.85546875" customWidth="1"/>
    <col min="3" max="3" width="35.5703125" customWidth="1"/>
    <col min="4" max="4" width="32.7109375" customWidth="1"/>
    <col min="5" max="5" width="14.140625" customWidth="1"/>
    <col min="6" max="6" width="20.140625" customWidth="1"/>
    <col min="7" max="7" width="32.85546875" customWidth="1"/>
    <col min="8" max="8" width="23.5703125" hidden="1" customWidth="1"/>
    <col min="9" max="9" width="26.28515625" customWidth="1"/>
  </cols>
  <sheetData>
    <row r="1" spans="1:9" ht="15.75" x14ac:dyDescent="0.25">
      <c r="D1" s="1"/>
      <c r="E1" s="1"/>
      <c r="F1" s="1"/>
      <c r="G1" s="1"/>
      <c r="H1" s="1"/>
      <c r="I1" s="1"/>
    </row>
    <row r="2" spans="1:9" ht="18.75" x14ac:dyDescent="0.3">
      <c r="D2" s="1"/>
      <c r="E2" s="1"/>
      <c r="F2" s="1"/>
      <c r="G2" s="1"/>
      <c r="H2" s="1"/>
      <c r="I2" s="16" t="s">
        <v>26</v>
      </c>
    </row>
    <row r="3" spans="1:9" ht="15.75" x14ac:dyDescent="0.25">
      <c r="C3" s="5"/>
      <c r="D3" s="8"/>
      <c r="E3" s="9"/>
      <c r="F3" s="9"/>
      <c r="G3" s="9"/>
      <c r="H3" s="9"/>
      <c r="I3" s="9"/>
    </row>
    <row r="4" spans="1:9" ht="15.75" x14ac:dyDescent="0.25">
      <c r="C4" s="5"/>
      <c r="D4" s="10"/>
      <c r="E4" s="11"/>
      <c r="F4" s="11"/>
      <c r="G4" s="11"/>
      <c r="H4" s="11"/>
      <c r="I4" s="11"/>
    </row>
    <row r="5" spans="1:9" s="2" customFormat="1" ht="65.25" customHeight="1" x14ac:dyDescent="0.2">
      <c r="C5" s="56" t="s">
        <v>295</v>
      </c>
      <c r="D5" s="20"/>
      <c r="E5" s="20"/>
      <c r="F5" s="20"/>
      <c r="G5" s="20"/>
      <c r="H5" s="20"/>
      <c r="I5" s="20"/>
    </row>
    <row r="6" spans="1:9" ht="20.25" hidden="1" customHeight="1" x14ac:dyDescent="0.2">
      <c r="C6" s="4"/>
      <c r="D6" s="6"/>
      <c r="E6" s="3"/>
      <c r="F6" s="3"/>
      <c r="G6" s="3"/>
      <c r="H6" s="3"/>
      <c r="I6" s="3"/>
    </row>
    <row r="7" spans="1:9" s="17" customFormat="1" ht="36.75" customHeight="1" x14ac:dyDescent="0.2">
      <c r="A7" s="304" t="s">
        <v>1</v>
      </c>
      <c r="B7" s="304" t="s">
        <v>6</v>
      </c>
      <c r="C7" s="307" t="s">
        <v>35</v>
      </c>
      <c r="D7" s="308" t="s">
        <v>36</v>
      </c>
      <c r="E7" s="19" t="s">
        <v>29</v>
      </c>
      <c r="F7" s="19"/>
      <c r="G7" s="308" t="s">
        <v>30</v>
      </c>
      <c r="H7" s="308" t="s">
        <v>37</v>
      </c>
      <c r="I7" s="246" t="s">
        <v>38</v>
      </c>
    </row>
    <row r="8" spans="1:9" s="2" customFormat="1" ht="15.75" x14ac:dyDescent="0.2">
      <c r="A8" s="305"/>
      <c r="B8" s="305"/>
      <c r="C8" s="307"/>
      <c r="D8" s="308"/>
      <c r="E8" s="57"/>
      <c r="F8" s="57"/>
      <c r="G8" s="308"/>
      <c r="H8" s="308"/>
      <c r="I8" s="303"/>
    </row>
    <row r="9" spans="1:9" s="17" customFormat="1" ht="147.75" customHeight="1" x14ac:dyDescent="0.2">
      <c r="A9" s="306"/>
      <c r="B9" s="306"/>
      <c r="C9" s="307"/>
      <c r="D9" s="308"/>
      <c r="E9" s="37" t="s">
        <v>31</v>
      </c>
      <c r="F9" s="37" t="s">
        <v>32</v>
      </c>
      <c r="G9" s="308"/>
      <c r="H9" s="308"/>
      <c r="I9" s="247"/>
    </row>
    <row r="10" spans="1:9" s="7" customFormat="1" ht="15.75" x14ac:dyDescent="0.2">
      <c r="A10" s="58">
        <v>1</v>
      </c>
      <c r="B10" s="36">
        <v>2</v>
      </c>
      <c r="C10" s="36">
        <v>3</v>
      </c>
      <c r="D10" s="36">
        <v>4</v>
      </c>
      <c r="E10" s="36">
        <v>5</v>
      </c>
      <c r="F10" s="36">
        <v>6</v>
      </c>
      <c r="G10" s="36">
        <v>7</v>
      </c>
      <c r="H10" s="36">
        <v>8</v>
      </c>
      <c r="I10" s="36">
        <v>8</v>
      </c>
    </row>
    <row r="11" spans="1:9" s="2" customFormat="1" ht="71.25" x14ac:dyDescent="0.2">
      <c r="A11" s="59"/>
      <c r="B11" s="71" t="s">
        <v>16</v>
      </c>
      <c r="C11" s="72" t="s">
        <v>91</v>
      </c>
      <c r="D11" s="73" t="s">
        <v>42</v>
      </c>
      <c r="E11" s="74" t="s">
        <v>283</v>
      </c>
      <c r="F11" s="74" t="s">
        <v>284</v>
      </c>
      <c r="G11" s="74"/>
      <c r="H11" s="74"/>
      <c r="I11" s="178">
        <f>I12+I13+I14+I15+I16+I17+I18+I19+I20+I22+I21</f>
        <v>62704.830999999998</v>
      </c>
    </row>
    <row r="12" spans="1:9" s="2" customFormat="1" ht="105" x14ac:dyDescent="0.25">
      <c r="A12" s="59"/>
      <c r="B12" s="25" t="s">
        <v>33</v>
      </c>
      <c r="C12" s="68" t="s">
        <v>92</v>
      </c>
      <c r="D12" s="69" t="s">
        <v>132</v>
      </c>
      <c r="E12" s="74" t="s">
        <v>283</v>
      </c>
      <c r="F12" s="74" t="s">
        <v>284</v>
      </c>
      <c r="G12" s="84" t="s">
        <v>231</v>
      </c>
      <c r="H12" s="67"/>
      <c r="I12" s="159">
        <v>2516.482</v>
      </c>
    </row>
    <row r="13" spans="1:9" s="2" customFormat="1" ht="76.5" customHeight="1" x14ac:dyDescent="0.25">
      <c r="A13" s="59"/>
      <c r="B13" s="65" t="s">
        <v>123</v>
      </c>
      <c r="C13" s="68" t="s">
        <v>93</v>
      </c>
      <c r="D13" s="69" t="s">
        <v>133</v>
      </c>
      <c r="E13" s="74" t="s">
        <v>283</v>
      </c>
      <c r="F13" s="74" t="s">
        <v>284</v>
      </c>
      <c r="G13" s="69" t="s">
        <v>232</v>
      </c>
      <c r="H13" s="67"/>
      <c r="I13" s="161">
        <v>15368.398999999999</v>
      </c>
    </row>
    <row r="14" spans="1:9" ht="105" customHeight="1" x14ac:dyDescent="0.25">
      <c r="A14" s="59"/>
      <c r="B14" s="65" t="s">
        <v>124</v>
      </c>
      <c r="C14" s="68" t="s">
        <v>128</v>
      </c>
      <c r="D14" s="69" t="s">
        <v>228</v>
      </c>
      <c r="E14" s="74" t="s">
        <v>283</v>
      </c>
      <c r="F14" s="74" t="s">
        <v>284</v>
      </c>
      <c r="G14" s="311" t="s">
        <v>296</v>
      </c>
      <c r="H14" s="67"/>
      <c r="I14" s="161">
        <v>41191.254999999997</v>
      </c>
    </row>
    <row r="15" spans="1:9" ht="118.5" customHeight="1" x14ac:dyDescent="0.25">
      <c r="A15" s="59"/>
      <c r="B15" s="65" t="s">
        <v>125</v>
      </c>
      <c r="C15" s="70" t="s">
        <v>129</v>
      </c>
      <c r="D15" s="69" t="s">
        <v>134</v>
      </c>
      <c r="E15" s="74" t="s">
        <v>283</v>
      </c>
      <c r="F15" s="74" t="s">
        <v>284</v>
      </c>
      <c r="G15" s="84" t="s">
        <v>158</v>
      </c>
      <c r="H15" s="67"/>
      <c r="I15" s="162">
        <v>0</v>
      </c>
    </row>
    <row r="16" spans="1:9" ht="87" customHeight="1" x14ac:dyDescent="0.25">
      <c r="A16" s="59"/>
      <c r="B16" s="65" t="s">
        <v>126</v>
      </c>
      <c r="C16" s="70" t="s">
        <v>135</v>
      </c>
      <c r="D16" s="69" t="s">
        <v>42</v>
      </c>
      <c r="E16" s="74" t="s">
        <v>283</v>
      </c>
      <c r="F16" s="74" t="s">
        <v>284</v>
      </c>
      <c r="G16" s="160" t="s">
        <v>76</v>
      </c>
      <c r="H16" s="67"/>
      <c r="I16" s="162">
        <v>1165.1010000000001</v>
      </c>
    </row>
    <row r="17" spans="1:9" ht="66.75" customHeight="1" x14ac:dyDescent="0.25">
      <c r="A17" s="59"/>
      <c r="B17" s="65" t="s">
        <v>127</v>
      </c>
      <c r="C17" s="70" t="s">
        <v>136</v>
      </c>
      <c r="D17" s="69" t="s">
        <v>42</v>
      </c>
      <c r="E17" s="74" t="s">
        <v>283</v>
      </c>
      <c r="F17" s="74" t="s">
        <v>284</v>
      </c>
      <c r="G17" s="169" t="s">
        <v>90</v>
      </c>
      <c r="H17" s="67"/>
      <c r="I17" s="162">
        <v>0</v>
      </c>
    </row>
    <row r="18" spans="1:9" ht="66.75" customHeight="1" x14ac:dyDescent="0.25">
      <c r="A18" s="59"/>
      <c r="B18" s="164" t="s">
        <v>239</v>
      </c>
      <c r="C18" s="70" t="s">
        <v>234</v>
      </c>
      <c r="D18" s="69" t="s">
        <v>42</v>
      </c>
      <c r="E18" s="74" t="s">
        <v>283</v>
      </c>
      <c r="F18" s="74" t="s">
        <v>284</v>
      </c>
      <c r="G18" s="97" t="s">
        <v>312</v>
      </c>
      <c r="H18" s="67"/>
      <c r="I18" s="162">
        <v>2310.4839999999999</v>
      </c>
    </row>
    <row r="19" spans="1:9" ht="66" customHeight="1" x14ac:dyDescent="0.25">
      <c r="A19" s="59"/>
      <c r="B19" s="166" t="s">
        <v>244</v>
      </c>
      <c r="C19" s="70" t="s">
        <v>121</v>
      </c>
      <c r="D19" s="69" t="s">
        <v>250</v>
      </c>
      <c r="E19" s="74" t="s">
        <v>283</v>
      </c>
      <c r="F19" s="74" t="s">
        <v>284</v>
      </c>
      <c r="G19" s="169" t="s">
        <v>253</v>
      </c>
      <c r="H19" s="67"/>
      <c r="I19" s="162">
        <v>0</v>
      </c>
    </row>
    <row r="20" spans="1:9" ht="101.25" customHeight="1" x14ac:dyDescent="0.25">
      <c r="A20" s="59"/>
      <c r="B20" s="166" t="s">
        <v>245</v>
      </c>
      <c r="C20" s="70" t="s">
        <v>246</v>
      </c>
      <c r="D20" s="69" t="s">
        <v>251</v>
      </c>
      <c r="E20" s="74" t="s">
        <v>283</v>
      </c>
      <c r="F20" s="74" t="s">
        <v>284</v>
      </c>
      <c r="G20" s="97" t="s">
        <v>252</v>
      </c>
      <c r="H20" s="67"/>
      <c r="I20" s="162">
        <v>153.11000000000001</v>
      </c>
    </row>
    <row r="21" spans="1:9" ht="101.25" customHeight="1" x14ac:dyDescent="0.25">
      <c r="A21" s="59"/>
      <c r="B21" s="222" t="s">
        <v>264</v>
      </c>
      <c r="C21" s="70" t="s">
        <v>265</v>
      </c>
      <c r="D21" s="69" t="s">
        <v>251</v>
      </c>
      <c r="E21" s="74" t="s">
        <v>283</v>
      </c>
      <c r="F21" s="74" t="s">
        <v>284</v>
      </c>
      <c r="G21" s="312" t="s">
        <v>313</v>
      </c>
      <c r="H21" s="67"/>
      <c r="I21" s="162">
        <v>0</v>
      </c>
    </row>
    <row r="22" spans="1:9" ht="101.25" customHeight="1" x14ac:dyDescent="0.25">
      <c r="A22" s="59"/>
      <c r="B22" s="177" t="s">
        <v>306</v>
      </c>
      <c r="C22" s="70" t="s">
        <v>307</v>
      </c>
      <c r="D22" s="69" t="s">
        <v>308</v>
      </c>
      <c r="E22" s="74" t="s">
        <v>283</v>
      </c>
      <c r="F22" s="74" t="s">
        <v>284</v>
      </c>
      <c r="G22" s="169" t="s">
        <v>311</v>
      </c>
      <c r="H22" s="67"/>
      <c r="I22" s="162">
        <v>0</v>
      </c>
    </row>
    <row r="23" spans="1:9" ht="74.25" customHeight="1" x14ac:dyDescent="0.2">
      <c r="A23" s="59"/>
      <c r="B23" s="71" t="s">
        <v>19</v>
      </c>
      <c r="C23" s="72" t="s">
        <v>102</v>
      </c>
      <c r="D23" s="73" t="s">
        <v>137</v>
      </c>
      <c r="E23" s="74" t="s">
        <v>283</v>
      </c>
      <c r="F23" s="74" t="s">
        <v>284</v>
      </c>
      <c r="G23" s="170"/>
      <c r="H23" s="74"/>
      <c r="I23" s="178">
        <f>SUM(I24:I25)</f>
        <v>15560.778</v>
      </c>
    </row>
    <row r="24" spans="1:9" ht="102" customHeight="1" x14ac:dyDescent="0.25">
      <c r="A24" s="59"/>
      <c r="B24" s="25" t="s">
        <v>34</v>
      </c>
      <c r="C24" s="68" t="s">
        <v>131</v>
      </c>
      <c r="D24" s="69" t="s">
        <v>137</v>
      </c>
      <c r="E24" s="74" t="s">
        <v>283</v>
      </c>
      <c r="F24" s="74" t="s">
        <v>284</v>
      </c>
      <c r="G24" s="84" t="s">
        <v>83</v>
      </c>
      <c r="H24" s="67"/>
      <c r="I24" s="161">
        <v>15560.778</v>
      </c>
    </row>
    <row r="25" spans="1:9" ht="43.5" customHeight="1" x14ac:dyDescent="0.25">
      <c r="A25" s="59"/>
      <c r="B25" s="65" t="s">
        <v>130</v>
      </c>
      <c r="C25" s="68" t="s">
        <v>121</v>
      </c>
      <c r="D25" s="69" t="s">
        <v>137</v>
      </c>
      <c r="E25" s="74" t="s">
        <v>283</v>
      </c>
      <c r="F25" s="74" t="s">
        <v>284</v>
      </c>
      <c r="G25" s="75" t="s">
        <v>78</v>
      </c>
      <c r="H25" s="67"/>
      <c r="I25" s="163">
        <v>0</v>
      </c>
    </row>
    <row r="26" spans="1:9" ht="120" x14ac:dyDescent="0.25">
      <c r="A26" s="59"/>
      <c r="B26" s="71" t="s">
        <v>180</v>
      </c>
      <c r="C26" s="72" t="s">
        <v>207</v>
      </c>
      <c r="D26" s="73" t="s">
        <v>215</v>
      </c>
      <c r="E26" s="74" t="s">
        <v>283</v>
      </c>
      <c r="F26" s="74" t="s">
        <v>284</v>
      </c>
      <c r="G26" s="84" t="s">
        <v>254</v>
      </c>
      <c r="H26" s="74"/>
      <c r="I26" s="178">
        <f>SUM(I27:I28)</f>
        <v>5022.1959999999999</v>
      </c>
    </row>
    <row r="27" spans="1:9" ht="88.5" customHeight="1" x14ac:dyDescent="0.25">
      <c r="A27" s="59"/>
      <c r="B27" s="119" t="s">
        <v>182</v>
      </c>
      <c r="C27" s="122" t="s">
        <v>230</v>
      </c>
      <c r="D27" s="69" t="s">
        <v>215</v>
      </c>
      <c r="E27" s="74" t="s">
        <v>283</v>
      </c>
      <c r="F27" s="74" t="s">
        <v>284</v>
      </c>
      <c r="G27" s="99" t="s">
        <v>218</v>
      </c>
      <c r="H27" s="67"/>
      <c r="I27" s="163">
        <v>1238.1849999999999</v>
      </c>
    </row>
    <row r="28" spans="1:9" ht="60" x14ac:dyDescent="0.25">
      <c r="A28" s="59"/>
      <c r="B28" s="119" t="s">
        <v>214</v>
      </c>
      <c r="C28" s="122" t="s">
        <v>213</v>
      </c>
      <c r="D28" s="69" t="s">
        <v>215</v>
      </c>
      <c r="E28" s="74" t="s">
        <v>283</v>
      </c>
      <c r="F28" s="74" t="s">
        <v>284</v>
      </c>
      <c r="G28" s="99" t="s">
        <v>219</v>
      </c>
      <c r="H28" s="67"/>
      <c r="I28" s="163">
        <v>3784.011</v>
      </c>
    </row>
    <row r="29" spans="1:9" ht="15.75" x14ac:dyDescent="0.2">
      <c r="A29" s="61"/>
      <c r="C29" s="121"/>
    </row>
    <row r="30" spans="1:9" ht="12.75" customHeight="1" x14ac:dyDescent="0.2">
      <c r="C30" s="121"/>
    </row>
    <row r="31" spans="1:9" ht="12.75" customHeight="1" x14ac:dyDescent="0.2">
      <c r="C31" s="121"/>
    </row>
    <row r="32" spans="1:9" ht="12.75" customHeight="1" x14ac:dyDescent="0.2">
      <c r="C32" s="121"/>
    </row>
    <row r="33" spans="3:3" ht="12.75" customHeight="1" x14ac:dyDescent="0.2">
      <c r="C33" s="121"/>
    </row>
    <row r="34" spans="3:3" ht="12.75" customHeight="1" x14ac:dyDescent="0.2">
      <c r="C34" s="121"/>
    </row>
  </sheetData>
  <mergeCells count="7">
    <mergeCell ref="I7:I9"/>
    <mergeCell ref="A7:A9"/>
    <mergeCell ref="B7:B9"/>
    <mergeCell ref="C7:C9"/>
    <mergeCell ref="D7:D9"/>
    <mergeCell ref="G7:G9"/>
    <mergeCell ref="H7:H9"/>
  </mergeCells>
  <pageMargins left="0.39370078740157483" right="0.39370078740157483" top="0.74803149606299213" bottom="0.39370078740157483" header="0.31496062992125984" footer="0.31496062992125984"/>
  <pageSetup paperSize="9" scale="58" orientation="landscape" r:id="rId1"/>
  <rowBreaks count="1" manualBreakCount="1">
    <brk id="15"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11</vt:i4>
      </vt:variant>
    </vt:vector>
  </HeadingPairs>
  <TitlesOfParts>
    <vt:vector size="16" baseType="lpstr">
      <vt:lpstr>приложение 1</vt:lpstr>
      <vt:lpstr>приложение 2</vt:lpstr>
      <vt:lpstr>приложение 3 </vt:lpstr>
      <vt:lpstr>приложение 5</vt:lpstr>
      <vt:lpstr>приложение 4</vt:lpstr>
      <vt:lpstr>'приложение 1'!_Hlk188310483</vt:lpstr>
      <vt:lpstr>'приложение 1'!_Hlk188310508</vt:lpstr>
      <vt:lpstr>'приложение 1'!_Hlk188310551</vt:lpstr>
      <vt:lpstr>'приложение 2'!Заголовки_для_печати</vt:lpstr>
      <vt:lpstr>'приложение 3 '!Заголовки_для_печати</vt:lpstr>
      <vt:lpstr>'приложение 4'!Заголовки_для_печати</vt:lpstr>
      <vt:lpstr>'приложение 5'!Заголовки_для_печати</vt:lpstr>
      <vt:lpstr>'приложение 2'!Область_печати</vt:lpstr>
      <vt:lpstr>'приложение 3 '!Область_печати</vt:lpstr>
      <vt:lpstr>'приложение 4'!Область_печати</vt:lpstr>
      <vt:lpstr>'приложение 5'!Область_печати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Культура</cp:lastModifiedBy>
  <cp:lastPrinted>2025-01-21T05:47:01Z</cp:lastPrinted>
  <dcterms:created xsi:type="dcterms:W3CDTF">2005-05-11T09:34:44Z</dcterms:created>
  <dcterms:modified xsi:type="dcterms:W3CDTF">2025-02-19T12:07:14Z</dcterms:modified>
</cp:coreProperties>
</file>